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earl\Downloads\"/>
    </mc:Choice>
  </mc:AlternateContent>
  <xr:revisionPtr revIDLastSave="0" documentId="13_ncr:1_{BE417C0B-8D47-48C7-8861-BF819E1D3DB0}" xr6:coauthVersionLast="47" xr6:coauthVersionMax="47" xr10:uidLastSave="{00000000-0000-0000-0000-000000000000}"/>
  <bookViews>
    <workbookView xWindow="-120" yWindow="-120" windowWidth="29040" windowHeight="15840" xr2:uid="{6669F135-8D03-480B-8890-950C66E4CF41}"/>
  </bookViews>
  <sheets>
    <sheet name="SAMPLE" sheetId="11" r:id="rId1"/>
    <sheet name="Project 1" sheetId="14" r:id="rId2"/>
    <sheet name="Project 2" sheetId="17" r:id="rId3"/>
    <sheet name="Project 3" sheetId="18" r:id="rId4"/>
    <sheet name="Appendices and References"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8" l="1"/>
  <c r="I48" i="18" s="1"/>
  <c r="F49" i="18"/>
  <c r="G48" i="18" s="1"/>
  <c r="G47" i="18"/>
  <c r="I46" i="18"/>
  <c r="I45" i="18"/>
  <c r="G45" i="18"/>
  <c r="G43" i="18"/>
  <c r="I42" i="18"/>
  <c r="I41" i="18"/>
  <c r="G41" i="18"/>
  <c r="G39" i="18"/>
  <c r="I38" i="18"/>
  <c r="I37" i="18"/>
  <c r="G37" i="18"/>
  <c r="H33" i="18"/>
  <c r="I30" i="18" s="1"/>
  <c r="F33" i="18"/>
  <c r="G31" i="18" s="1"/>
  <c r="I32" i="18"/>
  <c r="I31" i="18"/>
  <c r="I29" i="18"/>
  <c r="I28" i="18"/>
  <c r="I27" i="18"/>
  <c r="I25" i="18"/>
  <c r="I24" i="18"/>
  <c r="I23" i="18"/>
  <c r="I21" i="18"/>
  <c r="I20" i="18"/>
  <c r="I19" i="18"/>
  <c r="H12" i="18"/>
  <c r="D12" i="18"/>
  <c r="L12" i="18" s="1"/>
  <c r="H10" i="18"/>
  <c r="G10" i="18"/>
  <c r="D10" i="18"/>
  <c r="C10" i="18"/>
  <c r="K10" i="18" s="1"/>
  <c r="H8" i="18"/>
  <c r="H9" i="18" s="1"/>
  <c r="G8" i="18"/>
  <c r="D8" i="18"/>
  <c r="D9" i="18" s="1"/>
  <c r="C8" i="18"/>
  <c r="H49" i="17"/>
  <c r="I48" i="17" s="1"/>
  <c r="F49" i="17"/>
  <c r="G37" i="17" s="1"/>
  <c r="I45" i="17"/>
  <c r="I41" i="17"/>
  <c r="I37" i="17"/>
  <c r="H33" i="17"/>
  <c r="I30" i="17" s="1"/>
  <c r="F33" i="17"/>
  <c r="G32" i="17" s="1"/>
  <c r="I31" i="17"/>
  <c r="G31" i="17"/>
  <c r="G30" i="17"/>
  <c r="I29" i="17"/>
  <c r="G29" i="17"/>
  <c r="I27" i="17"/>
  <c r="G27" i="17"/>
  <c r="G26" i="17"/>
  <c r="I25" i="17"/>
  <c r="G25" i="17"/>
  <c r="I23" i="17"/>
  <c r="G23" i="17"/>
  <c r="G22" i="17"/>
  <c r="I21" i="17"/>
  <c r="G21" i="17"/>
  <c r="I19" i="17"/>
  <c r="G19" i="17"/>
  <c r="G18" i="17"/>
  <c r="D12" i="17"/>
  <c r="C12" i="17"/>
  <c r="H10" i="17"/>
  <c r="G10" i="17"/>
  <c r="D10" i="17"/>
  <c r="C10" i="17"/>
  <c r="H8" i="17"/>
  <c r="G8" i="17"/>
  <c r="D8" i="17"/>
  <c r="D9" i="17" s="1"/>
  <c r="C8" i="17"/>
  <c r="C9" i="17" s="1"/>
  <c r="C11" i="17" l="1"/>
  <c r="K10" i="17"/>
  <c r="D11" i="17"/>
  <c r="L10" i="17"/>
  <c r="D11" i="18"/>
  <c r="L10" i="18"/>
  <c r="L11" i="18" s="1"/>
  <c r="H11" i="18"/>
  <c r="G12" i="18"/>
  <c r="G20" i="18"/>
  <c r="G24" i="18"/>
  <c r="G28" i="18"/>
  <c r="G32" i="18"/>
  <c r="G38" i="18"/>
  <c r="G42" i="18"/>
  <c r="G46" i="18"/>
  <c r="K8" i="18"/>
  <c r="G25" i="18"/>
  <c r="I39" i="18"/>
  <c r="I43" i="18"/>
  <c r="I47" i="18"/>
  <c r="G21" i="18"/>
  <c r="G29" i="18"/>
  <c r="L8" i="18"/>
  <c r="L9" i="18" s="1"/>
  <c r="G18" i="18"/>
  <c r="G22" i="18"/>
  <c r="G26" i="18"/>
  <c r="G30" i="18"/>
  <c r="G36" i="18"/>
  <c r="G40" i="18"/>
  <c r="G44" i="18"/>
  <c r="I18" i="18"/>
  <c r="I22" i="18"/>
  <c r="I26" i="18"/>
  <c r="I36" i="18"/>
  <c r="I40" i="18"/>
  <c r="I44" i="18"/>
  <c r="C12" i="18"/>
  <c r="G19" i="18"/>
  <c r="G23" i="18"/>
  <c r="G27" i="18"/>
  <c r="G12" i="17"/>
  <c r="G20" i="17"/>
  <c r="G24" i="17"/>
  <c r="G28" i="17"/>
  <c r="G38" i="17"/>
  <c r="G42" i="17"/>
  <c r="G46" i="17"/>
  <c r="G41" i="17"/>
  <c r="G45" i="17"/>
  <c r="H12" i="17"/>
  <c r="H9" i="17" s="1"/>
  <c r="I20" i="17"/>
  <c r="I24" i="17"/>
  <c r="I28" i="17"/>
  <c r="I32" i="17"/>
  <c r="I38" i="17"/>
  <c r="I42" i="17"/>
  <c r="I46" i="17"/>
  <c r="K8" i="17"/>
  <c r="G39" i="17"/>
  <c r="G43" i="17"/>
  <c r="G47" i="17"/>
  <c r="L8" i="17"/>
  <c r="I39" i="17"/>
  <c r="I43" i="17"/>
  <c r="I47" i="17"/>
  <c r="G36" i="17"/>
  <c r="G40" i="17"/>
  <c r="G44" i="17"/>
  <c r="G48" i="17"/>
  <c r="I18" i="17"/>
  <c r="I22" i="17"/>
  <c r="I26" i="17"/>
  <c r="I36" i="17"/>
  <c r="I40" i="17"/>
  <c r="I44" i="17"/>
  <c r="F52" i="14"/>
  <c r="G51" i="14" s="1"/>
  <c r="F36" i="14"/>
  <c r="G24" i="14" s="1"/>
  <c r="F13" i="14"/>
  <c r="C13" i="14"/>
  <c r="F11" i="14"/>
  <c r="C11" i="14"/>
  <c r="H10" i="11"/>
  <c r="H8" i="11"/>
  <c r="G10" i="11"/>
  <c r="G8" i="11"/>
  <c r="K12" i="17" l="1"/>
  <c r="K11" i="17" s="1"/>
  <c r="G9" i="17"/>
  <c r="G11" i="17"/>
  <c r="K12" i="18"/>
  <c r="K11" i="18" s="1"/>
  <c r="C9" i="18"/>
  <c r="C11" i="18"/>
  <c r="G42" i="14"/>
  <c r="G32" i="14"/>
  <c r="G35" i="14"/>
  <c r="K9" i="18"/>
  <c r="G9" i="18"/>
  <c r="G11" i="18"/>
  <c r="K9" i="17"/>
  <c r="H11" i="17"/>
  <c r="L12" i="17"/>
  <c r="G50" i="14"/>
  <c r="G44" i="14"/>
  <c r="G48" i="14"/>
  <c r="G40" i="14"/>
  <c r="G46" i="14"/>
  <c r="I13" i="14"/>
  <c r="C15" i="14"/>
  <c r="G22" i="14"/>
  <c r="G30" i="14"/>
  <c r="G28" i="14"/>
  <c r="G26" i="14"/>
  <c r="G34" i="14"/>
  <c r="I11" i="14"/>
  <c r="F15" i="14"/>
  <c r="G21" i="14"/>
  <c r="G23" i="14"/>
  <c r="G25" i="14"/>
  <c r="G27" i="14"/>
  <c r="G29" i="14"/>
  <c r="G31" i="14"/>
  <c r="G33" i="14"/>
  <c r="G39" i="14"/>
  <c r="G41" i="14"/>
  <c r="G43" i="14"/>
  <c r="G45" i="14"/>
  <c r="G47" i="14"/>
  <c r="G49" i="14"/>
  <c r="H49" i="11"/>
  <c r="I48" i="11" s="1"/>
  <c r="F49" i="11"/>
  <c r="G48" i="11"/>
  <c r="I47" i="11"/>
  <c r="G47" i="11"/>
  <c r="G46" i="11"/>
  <c r="I45" i="11"/>
  <c r="G45" i="11"/>
  <c r="G44" i="11"/>
  <c r="I43" i="11"/>
  <c r="G43" i="11"/>
  <c r="G42" i="11"/>
  <c r="I41" i="11"/>
  <c r="G41" i="11"/>
  <c r="G40" i="11"/>
  <c r="I39" i="11"/>
  <c r="G39" i="11"/>
  <c r="G38" i="11"/>
  <c r="I37" i="11"/>
  <c r="G37" i="11"/>
  <c r="G36" i="11"/>
  <c r="H33" i="11"/>
  <c r="I32" i="11" s="1"/>
  <c r="F33" i="11"/>
  <c r="G32" i="11"/>
  <c r="I31" i="11"/>
  <c r="G31" i="11"/>
  <c r="G30" i="11"/>
  <c r="I29" i="11"/>
  <c r="G29" i="11"/>
  <c r="G28" i="11"/>
  <c r="I27" i="11"/>
  <c r="G27" i="11"/>
  <c r="G26" i="11"/>
  <c r="I25" i="11"/>
  <c r="G25" i="11"/>
  <c r="G24" i="11"/>
  <c r="I23" i="11"/>
  <c r="G23" i="11"/>
  <c r="G22" i="11"/>
  <c r="I21" i="11"/>
  <c r="G21" i="11"/>
  <c r="G20" i="11"/>
  <c r="I19" i="11"/>
  <c r="G19" i="11"/>
  <c r="G18" i="11"/>
  <c r="G12" i="11"/>
  <c r="D12" i="11"/>
  <c r="C12" i="11"/>
  <c r="K12" i="11" s="1"/>
  <c r="G11" i="11"/>
  <c r="D10" i="11"/>
  <c r="L10" i="11" s="1"/>
  <c r="C10" i="11"/>
  <c r="K10" i="11" s="1"/>
  <c r="K11" i="11" s="1"/>
  <c r="G9" i="11"/>
  <c r="D8" i="11"/>
  <c r="D9" i="11" s="1"/>
  <c r="C8" i="11"/>
  <c r="C9" i="11" s="1"/>
  <c r="F12" i="14" l="1"/>
  <c r="F14" i="14"/>
  <c r="C12" i="14"/>
  <c r="C14" i="14"/>
  <c r="L11" i="17"/>
  <c r="L9" i="17"/>
  <c r="I15" i="14"/>
  <c r="K8" i="11"/>
  <c r="K9" i="11" s="1"/>
  <c r="L8" i="11"/>
  <c r="C11" i="11"/>
  <c r="D11" i="11"/>
  <c r="H12" i="11"/>
  <c r="L12" i="11" s="1"/>
  <c r="L11" i="11" s="1"/>
  <c r="I18" i="11"/>
  <c r="I20" i="11"/>
  <c r="I22" i="11"/>
  <c r="I24" i="11"/>
  <c r="I26" i="11"/>
  <c r="I28" i="11"/>
  <c r="I30" i="11"/>
  <c r="I36" i="11"/>
  <c r="I38" i="11"/>
  <c r="I40" i="11"/>
  <c r="I42" i="11"/>
  <c r="I44" i="11"/>
  <c r="I46" i="11"/>
  <c r="I12" i="14" l="1"/>
  <c r="I14" i="14"/>
  <c r="L9" i="11"/>
  <c r="H11" i="11"/>
  <c r="H9" i="11"/>
</calcChain>
</file>

<file path=xl/sharedStrings.xml><?xml version="1.0" encoding="utf-8"?>
<sst xmlns="http://schemas.openxmlformats.org/spreadsheetml/2006/main" count="253" uniqueCount="70">
  <si>
    <t>Project Lead</t>
  </si>
  <si>
    <t>[Nonprofit Name]</t>
  </si>
  <si>
    <t>Project Name</t>
  </si>
  <si>
    <t>[Site Name]</t>
  </si>
  <si>
    <r>
      <rPr>
        <b/>
        <i/>
        <sz val="14"/>
        <color theme="0"/>
        <rFont val="Calibri"/>
        <family val="2"/>
        <scheme val="minor"/>
      </rPr>
      <t>Summary Tables</t>
    </r>
    <r>
      <rPr>
        <i/>
        <sz val="14"/>
        <color theme="0"/>
        <rFont val="Calibri"/>
        <family val="2"/>
        <scheme val="minor"/>
      </rPr>
      <t xml:space="preserve"> (summary tables will auto-populate based on data input in the "Contract Value" sections)</t>
    </r>
  </si>
  <si>
    <t>Professional Services Summary</t>
  </si>
  <si>
    <t>Contruction Services Summary</t>
  </si>
  <si>
    <t>Total Services Summary</t>
  </si>
  <si>
    <t>Goal Percentage</t>
  </si>
  <si>
    <t>Contract Value</t>
  </si>
  <si>
    <t>Actual Spend</t>
  </si>
  <si>
    <t>MBE</t>
  </si>
  <si>
    <t>WBE</t>
  </si>
  <si>
    <t>Total Prof Services</t>
  </si>
  <si>
    <t>Total Construction</t>
  </si>
  <si>
    <t>Total Project</t>
  </si>
  <si>
    <t>Contracting Goals and Participation</t>
  </si>
  <si>
    <t>Prime or Sub</t>
  </si>
  <si>
    <t>Firm/Org</t>
  </si>
  <si>
    <t>Scope</t>
  </si>
  <si>
    <t>Certification</t>
  </si>
  <si>
    <t>Contract % of Prof Services</t>
  </si>
  <si>
    <t>Actual % of Prof Services</t>
  </si>
  <si>
    <t>Notes</t>
  </si>
  <si>
    <t>Prime</t>
  </si>
  <si>
    <t>Alpha Architects</t>
  </si>
  <si>
    <t>Architecture</t>
  </si>
  <si>
    <t>Majority</t>
  </si>
  <si>
    <t>[Note if no goals were set for this project]</t>
  </si>
  <si>
    <t>Sub</t>
  </si>
  <si>
    <t>Bravo Engineering, Inc.</t>
  </si>
  <si>
    <t>Structural</t>
  </si>
  <si>
    <t>Charlie Engineers</t>
  </si>
  <si>
    <t>MEP Engineering</t>
  </si>
  <si>
    <t>Delta Engineering, LLC</t>
  </si>
  <si>
    <t>Geotech</t>
  </si>
  <si>
    <t>Echo Engineering Partners</t>
  </si>
  <si>
    <t>Special Inspections</t>
  </si>
  <si>
    <t>Foxtrot Engineering</t>
  </si>
  <si>
    <t>Civil Engineering</t>
  </si>
  <si>
    <t>Golf Energy Specialists</t>
  </si>
  <si>
    <t>Energy Audit</t>
  </si>
  <si>
    <t>Professional Services</t>
  </si>
  <si>
    <t>\</t>
  </si>
  <si>
    <t>Contract % of Construction</t>
  </si>
  <si>
    <t>Actual % of Construction</t>
  </si>
  <si>
    <t>Hotel Landscaping</t>
  </si>
  <si>
    <t>Planting and Seeding</t>
  </si>
  <si>
    <t>India Const. Services</t>
  </si>
  <si>
    <t>Tree protection, silt sock</t>
  </si>
  <si>
    <t>Juliet Electric</t>
  </si>
  <si>
    <t>Provide electrical supplies</t>
  </si>
  <si>
    <t>Kilo Contracting Corp</t>
  </si>
  <si>
    <t>Concrete flatwork</t>
  </si>
  <si>
    <t>Lima Construction</t>
  </si>
  <si>
    <t>Porous asphalt walk</t>
  </si>
  <si>
    <t>Construction</t>
  </si>
  <si>
    <t>This form is intended to collect information about contract participation for prior projects, including both professional services contracts (i.e., architecture, engineering, and community engagement) and for construction contracts. Applicants should report on projects and participation goals for which they were responsible.
    - A single sheet represents a single project. Multiple sheets can be submitted to report on multiple projects.
    - The applicant should enter information in cells that are yellow. Cells that are not yellow are for admin use and/or will calculate automatically.  
    - Add rows as necessary. (Right Click row # on left of screen, click "Insert Row"). Disregard error messages from Excel.</t>
  </si>
  <si>
    <t>Contractor</t>
  </si>
  <si>
    <t>Project Date Complete</t>
  </si>
  <si>
    <t>Final Contract Amount</t>
  </si>
  <si>
    <r>
      <rPr>
        <b/>
        <sz val="11"/>
        <rFont val="Calibri"/>
        <family val="2"/>
        <scheme val="minor"/>
      </rPr>
      <t>Purpose</t>
    </r>
    <r>
      <rPr>
        <sz val="11"/>
        <rFont val="Calibri"/>
        <family val="2"/>
        <scheme val="minor"/>
      </rPr>
      <t xml:space="preserve"> | This participation tracking sheet represents a project which may be linked to a specific site, but may not represent all commitments or spending for that site due to other potential projects or contracts</t>
    </r>
  </si>
  <si>
    <t>Definitions</t>
  </si>
  <si>
    <r>
      <rPr>
        <b/>
        <sz val="11"/>
        <rFont val="Calibri"/>
        <family val="2"/>
        <scheme val="minor"/>
      </rPr>
      <t>Project Lead</t>
    </r>
    <r>
      <rPr>
        <sz val="11"/>
        <rFont val="Calibri"/>
        <family val="2"/>
        <scheme val="minor"/>
      </rPr>
      <t xml:space="preserve"> = Entity Managing the project (i.e. Project User, PRA, or City)</t>
    </r>
  </si>
  <si>
    <r>
      <rPr>
        <b/>
        <sz val="11"/>
        <rFont val="Calibri"/>
        <family val="2"/>
        <scheme val="minor"/>
      </rPr>
      <t>Prime</t>
    </r>
    <r>
      <rPr>
        <sz val="11"/>
        <rFont val="Calibri"/>
        <family val="2"/>
        <scheme val="minor"/>
      </rPr>
      <t xml:space="preserve"> = Firms whose contracts are held by the Project Lead</t>
    </r>
  </si>
  <si>
    <r>
      <rPr>
        <b/>
        <sz val="11"/>
        <rFont val="Calibri"/>
        <family val="2"/>
        <scheme val="minor"/>
      </rPr>
      <t>Sub</t>
    </r>
    <r>
      <rPr>
        <sz val="11"/>
        <rFont val="Calibri"/>
        <family val="2"/>
        <scheme val="minor"/>
      </rPr>
      <t xml:space="preserve"> = Firms whose contracts are held by Primes</t>
    </r>
  </si>
  <si>
    <t>Certifications</t>
  </si>
  <si>
    <t>Nonprofit</t>
  </si>
  <si>
    <t>FONO</t>
  </si>
  <si>
    <t>Past Contract Participation Detail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</si>
</sst>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2" x14ac:knownFonts="1">
    <font>
      <sz val="11"/>
      <color theme="1"/>
      <name val="Calibri"/>
      <family val="2"/>
      <scheme val="minor"/>
    </font>
    <font>
      <sz val="11"/>
      <color theme="1"/>
      <name val="Calibri"/>
      <family val="2"/>
      <scheme val="minor"/>
    </font>
    <font>
      <b/>
      <sz val="10"/>
      <color theme="0"/>
      <name val="Calibri"/>
      <family val="2"/>
      <scheme val="minor"/>
    </font>
    <font>
      <b/>
      <sz val="8"/>
      <name val="Calibri"/>
      <family val="2"/>
      <scheme val="minor"/>
    </font>
    <font>
      <sz val="11"/>
      <color theme="0"/>
      <name val="Calibri"/>
      <family val="2"/>
      <scheme val="minor"/>
    </font>
    <font>
      <b/>
      <i/>
      <sz val="10"/>
      <color theme="0"/>
      <name val="Calibri"/>
      <family val="2"/>
      <scheme val="minor"/>
    </font>
    <font>
      <sz val="8"/>
      <name val="Calibri"/>
      <family val="2"/>
      <scheme val="minor"/>
    </font>
    <font>
      <b/>
      <sz val="12"/>
      <color theme="0"/>
      <name val="Calibri"/>
      <family val="2"/>
      <scheme val="minor"/>
    </font>
    <font>
      <b/>
      <sz val="14"/>
      <color theme="0"/>
      <name val="Calibri"/>
      <family val="2"/>
      <scheme val="minor"/>
    </font>
    <font>
      <b/>
      <sz val="10"/>
      <name val="Calibri"/>
      <family val="2"/>
      <scheme val="minor"/>
    </font>
    <font>
      <sz val="11"/>
      <name val="Calibri"/>
      <family val="2"/>
      <scheme val="minor"/>
    </font>
    <font>
      <sz val="10"/>
      <name val="Calibri"/>
      <family val="2"/>
      <scheme val="minor"/>
    </font>
    <font>
      <i/>
      <sz val="10"/>
      <name val="Calibri"/>
      <family val="2"/>
      <scheme val="minor"/>
    </font>
    <font>
      <b/>
      <sz val="12"/>
      <name val="Calibri"/>
      <family val="2"/>
      <scheme val="minor"/>
    </font>
    <font>
      <b/>
      <sz val="11"/>
      <name val="Calibri"/>
      <family val="2"/>
      <scheme val="minor"/>
    </font>
    <font>
      <sz val="12"/>
      <name val="Calibri"/>
      <family val="2"/>
      <scheme val="minor"/>
    </font>
    <font>
      <b/>
      <sz val="8"/>
      <color theme="0"/>
      <name val="Calibri"/>
      <family val="2"/>
      <scheme val="minor"/>
    </font>
    <font>
      <sz val="14"/>
      <name val="Calibri"/>
      <family val="2"/>
      <scheme val="minor"/>
    </font>
    <font>
      <b/>
      <i/>
      <sz val="12"/>
      <color theme="0"/>
      <name val="Calibri"/>
      <family val="2"/>
      <scheme val="minor"/>
    </font>
    <font>
      <b/>
      <i/>
      <sz val="14"/>
      <color theme="0"/>
      <name val="Calibri"/>
      <family val="2"/>
      <scheme val="minor"/>
    </font>
    <font>
      <i/>
      <sz val="14"/>
      <color theme="0"/>
      <name val="Calibri"/>
      <family val="2"/>
      <scheme val="minor"/>
    </font>
    <font>
      <b/>
      <sz val="28"/>
      <color theme="1"/>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39997558519241921"/>
        <bgColor indexed="64"/>
      </patternFill>
    </fill>
  </fills>
  <borders count="11">
    <border>
      <left/>
      <right/>
      <top/>
      <bottom/>
      <diagonal/>
    </border>
    <border>
      <left/>
      <right/>
      <top/>
      <bottom style="thin">
        <color indexed="64"/>
      </bottom>
      <diagonal/>
    </border>
    <border>
      <left/>
      <right/>
      <top/>
      <bottom style="thin">
        <color theme="9" tint="-0.24994659260841701"/>
      </bottom>
      <diagonal/>
    </border>
    <border>
      <left/>
      <right/>
      <top/>
      <bottom style="thin">
        <color theme="8" tint="-0.24994659260841701"/>
      </bottom>
      <diagonal/>
    </border>
    <border>
      <left/>
      <right style="medium">
        <color theme="0"/>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10" fillId="0" borderId="0" xfId="0" applyFont="1"/>
    <xf numFmtId="0" fontId="10" fillId="0" borderId="0" xfId="0" applyFont="1" applyAlignment="1">
      <alignment wrapText="1"/>
    </xf>
    <xf numFmtId="0" fontId="4" fillId="0" borderId="0" xfId="0" applyFont="1"/>
    <xf numFmtId="0" fontId="15" fillId="0" borderId="0" xfId="0" applyFont="1" applyProtection="1">
      <protection locked="0"/>
    </xf>
    <xf numFmtId="0" fontId="13" fillId="0" borderId="0" xfId="0" applyFont="1"/>
    <xf numFmtId="0" fontId="15" fillId="0" borderId="0" xfId="0" applyFont="1"/>
    <xf numFmtId="164" fontId="12" fillId="0" borderId="0" xfId="1" applyNumberFormat="1" applyFont="1" applyFill="1" applyBorder="1" applyAlignment="1" applyProtection="1">
      <alignment vertical="center"/>
    </xf>
    <xf numFmtId="9" fontId="12" fillId="0" borderId="0" xfId="0" applyNumberFormat="1" applyFont="1" applyAlignment="1">
      <alignment horizontal="center"/>
    </xf>
    <xf numFmtId="0" fontId="5" fillId="0" borderId="0" xfId="0" applyFont="1" applyAlignment="1">
      <alignment horizontal="center" vertical="center"/>
    </xf>
    <xf numFmtId="0" fontId="14" fillId="0" borderId="1" xfId="0" applyFont="1" applyBorder="1"/>
    <xf numFmtId="164" fontId="14" fillId="0" borderId="1" xfId="1" applyNumberFormat="1" applyFont="1" applyFill="1" applyBorder="1" applyAlignment="1" applyProtection="1"/>
    <xf numFmtId="0" fontId="8" fillId="0" borderId="0" xfId="0" applyFont="1" applyAlignment="1">
      <alignment vertical="center"/>
    </xf>
    <xf numFmtId="0" fontId="7" fillId="0" borderId="0" xfId="0" applyFont="1" applyAlignment="1">
      <alignment vertical="center"/>
    </xf>
    <xf numFmtId="9" fontId="4" fillId="0" borderId="0" xfId="2" applyFont="1" applyFill="1" applyBorder="1" applyAlignment="1" applyProtection="1"/>
    <xf numFmtId="9" fontId="14" fillId="0" borderId="1" xfId="2" applyFont="1" applyFill="1" applyBorder="1" applyAlignment="1" applyProtection="1"/>
    <xf numFmtId="164" fontId="16" fillId="0" borderId="0" xfId="1" applyNumberFormat="1" applyFont="1" applyFill="1" applyBorder="1" applyAlignment="1" applyProtection="1">
      <alignment vertical="center"/>
    </xf>
    <xf numFmtId="9" fontId="16" fillId="0" borderId="0" xfId="2" applyFont="1" applyFill="1" applyBorder="1" applyAlignment="1" applyProtection="1">
      <alignment vertical="center"/>
    </xf>
    <xf numFmtId="0" fontId="6" fillId="0" borderId="0" xfId="0" applyFont="1" applyAlignment="1">
      <alignment vertical="center"/>
    </xf>
    <xf numFmtId="0" fontId="3" fillId="0" borderId="0" xfId="0" applyFont="1" applyAlignment="1">
      <alignment vertical="center"/>
    </xf>
    <xf numFmtId="165" fontId="7" fillId="4" borderId="2" xfId="2" applyNumberFormat="1" applyFont="1" applyFill="1" applyBorder="1" applyAlignment="1" applyProtection="1">
      <alignment vertical="center"/>
    </xf>
    <xf numFmtId="44" fontId="7" fillId="4" borderId="2" xfId="1" applyFont="1" applyFill="1" applyBorder="1" applyAlignment="1" applyProtection="1">
      <alignment vertical="center"/>
    </xf>
    <xf numFmtId="0" fontId="7" fillId="3"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17" fillId="0" borderId="0" xfId="0" applyFont="1" applyAlignment="1" applyProtection="1">
      <alignment vertical="center"/>
      <protection locked="0"/>
    </xf>
    <xf numFmtId="0" fontId="7" fillId="4" borderId="0" xfId="0" applyFont="1" applyFill="1" applyAlignment="1" applyProtection="1">
      <alignment vertical="center"/>
      <protection locked="0"/>
    </xf>
    <xf numFmtId="0" fontId="8" fillId="4" borderId="0" xfId="0" applyFont="1" applyFill="1" applyAlignment="1" applyProtection="1">
      <alignment vertical="center"/>
      <protection locked="0"/>
    </xf>
    <xf numFmtId="165" fontId="7" fillId="4" borderId="2" xfId="2" applyNumberFormat="1" applyFont="1" applyFill="1" applyBorder="1" applyAlignment="1" applyProtection="1">
      <alignment vertical="center"/>
      <protection locked="0"/>
    </xf>
    <xf numFmtId="9" fontId="12" fillId="5" borderId="0" xfId="0" applyNumberFormat="1" applyFont="1" applyFill="1" applyAlignment="1">
      <alignment horizontal="center"/>
    </xf>
    <xf numFmtId="164" fontId="12" fillId="5" borderId="0" xfId="1" applyNumberFormat="1" applyFont="1" applyFill="1" applyBorder="1" applyAlignment="1" applyProtection="1">
      <alignment vertical="center"/>
    </xf>
    <xf numFmtId="0" fontId="5" fillId="5" borderId="0" xfId="0" applyFont="1" applyFill="1" applyAlignment="1">
      <alignment horizontal="center" vertical="center"/>
    </xf>
    <xf numFmtId="0" fontId="10" fillId="5" borderId="0" xfId="0" applyFont="1" applyFill="1"/>
    <xf numFmtId="49" fontId="20" fillId="5" borderId="4" xfId="0" applyNumberFormat="1" applyFont="1" applyFill="1" applyBorder="1" applyAlignment="1">
      <alignment vertical="center"/>
    </xf>
    <xf numFmtId="0" fontId="15" fillId="5" borderId="0" xfId="0" applyFont="1" applyFill="1" applyProtection="1">
      <protection locked="0"/>
    </xf>
    <xf numFmtId="0" fontId="15" fillId="5" borderId="0" xfId="0" applyFont="1" applyFill="1"/>
    <xf numFmtId="0" fontId="19" fillId="5" borderId="0" xfId="0" applyFont="1" applyFill="1" applyAlignment="1">
      <alignment vertical="center"/>
    </xf>
    <xf numFmtId="165" fontId="15" fillId="0" borderId="0" xfId="2" applyNumberFormat="1" applyFont="1" applyFill="1" applyBorder="1" applyAlignment="1" applyProtection="1">
      <alignment horizontal="left"/>
    </xf>
    <xf numFmtId="44" fontId="7" fillId="3" borderId="3" xfId="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protection locked="0"/>
    </xf>
    <xf numFmtId="44" fontId="8" fillId="4" borderId="2" xfId="1" applyFont="1" applyFill="1" applyBorder="1" applyAlignment="1" applyProtection="1">
      <alignment vertical="center"/>
      <protection locked="0"/>
    </xf>
    <xf numFmtId="164" fontId="11" fillId="0" borderId="5" xfId="0" applyNumberFormat="1" applyFont="1" applyBorder="1" applyAlignment="1">
      <alignment horizontal="center"/>
    </xf>
    <xf numFmtId="165" fontId="11" fillId="0" borderId="5" xfId="0" applyNumberFormat="1" applyFont="1" applyBorder="1" applyAlignment="1">
      <alignment horizontal="center"/>
    </xf>
    <xf numFmtId="0" fontId="18"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4" fillId="7" borderId="0" xfId="0" applyFont="1" applyFill="1"/>
    <xf numFmtId="44" fontId="8" fillId="4" borderId="2" xfId="1" applyFont="1" applyFill="1" applyBorder="1" applyAlignment="1" applyProtection="1">
      <alignment vertical="center"/>
    </xf>
    <xf numFmtId="44" fontId="8" fillId="3" borderId="3" xfId="1" applyFont="1" applyFill="1" applyBorder="1" applyAlignment="1" applyProtection="1">
      <alignment horizontal="left" vertical="center"/>
    </xf>
    <xf numFmtId="164" fontId="15" fillId="8" borderId="0" xfId="1" applyNumberFormat="1" applyFont="1" applyFill="1" applyBorder="1" applyAlignment="1" applyProtection="1">
      <alignment horizontal="left" indent="2"/>
      <protection locked="0"/>
    </xf>
    <xf numFmtId="44" fontId="15" fillId="8" borderId="0" xfId="1" applyFont="1" applyFill="1" applyBorder="1" applyAlignment="1" applyProtection="1">
      <alignment horizontal="left" indent="2"/>
      <protection locked="0"/>
    </xf>
    <xf numFmtId="164" fontId="15" fillId="8" borderId="0" xfId="1" applyNumberFormat="1" applyFont="1" applyFill="1" applyBorder="1" applyAlignment="1" applyProtection="1">
      <protection locked="0"/>
    </xf>
    <xf numFmtId="164" fontId="15" fillId="8" borderId="5" xfId="1" applyNumberFormat="1" applyFont="1" applyFill="1" applyBorder="1" applyAlignment="1" applyProtection="1">
      <alignment horizontal="center" vertical="center"/>
      <protection locked="0"/>
    </xf>
    <xf numFmtId="164" fontId="15" fillId="8" borderId="5" xfId="1" applyNumberFormat="1" applyFont="1" applyFill="1" applyBorder="1" applyAlignment="1" applyProtection="1">
      <alignment horizontal="left" vertical="center"/>
      <protection locked="0"/>
    </xf>
    <xf numFmtId="165" fontId="15" fillId="8" borderId="9" xfId="1" applyNumberFormat="1"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7" fillId="9" borderId="0" xfId="0" applyFont="1" applyFill="1" applyAlignment="1" applyProtection="1">
      <alignment vertical="center"/>
      <protection locked="0"/>
    </xf>
    <xf numFmtId="0" fontId="7" fillId="10" borderId="0" xfId="0" applyFont="1" applyFill="1" applyAlignment="1" applyProtection="1">
      <alignment vertical="center"/>
      <protection locked="0"/>
    </xf>
    <xf numFmtId="0" fontId="8" fillId="9" borderId="0" xfId="0" applyFont="1" applyFill="1" applyAlignment="1" applyProtection="1">
      <alignment vertical="center"/>
      <protection locked="0"/>
    </xf>
    <xf numFmtId="44" fontId="8" fillId="9" borderId="0" xfId="1" applyFont="1" applyFill="1" applyBorder="1" applyAlignment="1" applyProtection="1">
      <alignment horizontal="left" vertical="center"/>
    </xf>
    <xf numFmtId="165" fontId="7" fillId="9" borderId="0" xfId="2" applyNumberFormat="1" applyFont="1" applyFill="1" applyBorder="1" applyAlignment="1" applyProtection="1">
      <alignment horizontal="left" vertical="center"/>
    </xf>
    <xf numFmtId="44" fontId="7" fillId="9" borderId="0" xfId="1" applyFont="1" applyFill="1" applyBorder="1" applyAlignment="1" applyProtection="1">
      <alignment horizontal="left" vertical="center"/>
    </xf>
    <xf numFmtId="0" fontId="8" fillId="10" borderId="0" xfId="0" applyFont="1" applyFill="1" applyAlignment="1" applyProtection="1">
      <alignment vertical="center"/>
      <protection locked="0"/>
    </xf>
    <xf numFmtId="44" fontId="8" fillId="10" borderId="0" xfId="1" applyFont="1" applyFill="1" applyBorder="1" applyAlignment="1" applyProtection="1">
      <alignment vertical="center"/>
    </xf>
    <xf numFmtId="165" fontId="7" fillId="10" borderId="0" xfId="2" applyNumberFormat="1" applyFont="1" applyFill="1" applyBorder="1" applyAlignment="1" applyProtection="1">
      <alignment vertical="center"/>
    </xf>
    <xf numFmtId="44" fontId="7" fillId="10" borderId="0" xfId="1" applyFont="1" applyFill="1" applyBorder="1" applyAlignment="1" applyProtection="1">
      <alignment vertical="center"/>
    </xf>
    <xf numFmtId="0" fontId="13" fillId="0" borderId="5" xfId="0" applyFont="1" applyBorder="1"/>
    <xf numFmtId="165" fontId="15" fillId="8" borderId="9" xfId="1" applyNumberFormat="1" applyFont="1" applyFill="1" applyBorder="1" applyAlignment="1" applyProtection="1">
      <alignment horizontal="center" vertical="center"/>
      <protection locked="0"/>
    </xf>
    <xf numFmtId="165" fontId="15" fillId="8" borderId="10" xfId="1" applyNumberFormat="1"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164" fontId="15" fillId="8" borderId="9" xfId="1" applyNumberFormat="1" applyFont="1" applyFill="1" applyBorder="1" applyAlignment="1" applyProtection="1">
      <alignment horizontal="center" vertical="center"/>
      <protection locked="0"/>
    </xf>
    <xf numFmtId="164" fontId="15" fillId="8" borderId="10" xfId="1" applyNumberFormat="1" applyFont="1" applyFill="1" applyBorder="1" applyAlignment="1" applyProtection="1">
      <alignment horizontal="center" vertical="center"/>
      <protection locked="0"/>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6" borderId="6" xfId="0" applyFont="1" applyFill="1" applyBorder="1" applyAlignment="1">
      <alignment horizontal="center"/>
    </xf>
    <xf numFmtId="0" fontId="8" fillId="6" borderId="7" xfId="0" applyFont="1" applyFill="1" applyBorder="1" applyAlignment="1">
      <alignment horizontal="center"/>
    </xf>
    <xf numFmtId="0" fontId="8" fillId="6" borderId="8" xfId="0" applyFont="1" applyFill="1" applyBorder="1" applyAlignment="1">
      <alignment horizontal="center"/>
    </xf>
    <xf numFmtId="0" fontId="8" fillId="3" borderId="3" xfId="0" applyFont="1" applyFill="1" applyBorder="1" applyAlignment="1" applyProtection="1">
      <alignment vertical="center"/>
      <protection locked="0"/>
    </xf>
    <xf numFmtId="0" fontId="8" fillId="4" borderId="2" xfId="0" applyFont="1" applyFill="1" applyBorder="1" applyAlignment="1" applyProtection="1">
      <alignment vertical="center"/>
      <protection locked="0"/>
    </xf>
    <xf numFmtId="0" fontId="8" fillId="9" borderId="0" xfId="0" applyFont="1" applyFill="1" applyAlignment="1" applyProtection="1">
      <alignment vertical="center"/>
      <protection locked="0"/>
    </xf>
    <xf numFmtId="0" fontId="8" fillId="10" borderId="0" xfId="0" applyFont="1" applyFill="1" applyAlignment="1" applyProtection="1">
      <alignment vertical="center"/>
      <protection locked="0"/>
    </xf>
    <xf numFmtId="0" fontId="0" fillId="0" borderId="0" xfId="0" applyAlignment="1">
      <alignment horizontal="left" vertical="center" wrapText="1"/>
    </xf>
    <xf numFmtId="0" fontId="21" fillId="0" borderId="0" xfId="0" applyFont="1" applyAlignment="1">
      <alignment horizontal="center" vertical="center"/>
    </xf>
    <xf numFmtId="0" fontId="15" fillId="8" borderId="5" xfId="0" applyFont="1" applyFill="1" applyBorder="1" applyAlignment="1" applyProtection="1">
      <alignment horizontal="center"/>
      <protection locked="0"/>
    </xf>
    <xf numFmtId="0" fontId="8" fillId="9" borderId="6" xfId="0" applyFont="1" applyFill="1" applyBorder="1" applyAlignment="1">
      <alignment horizontal="center"/>
    </xf>
    <xf numFmtId="0" fontId="8" fillId="9" borderId="7" xfId="0" applyFont="1" applyFill="1" applyBorder="1" applyAlignment="1">
      <alignment horizontal="center"/>
    </xf>
    <xf numFmtId="0" fontId="8" fillId="10" borderId="5" xfId="0" applyFont="1" applyFill="1" applyBorder="1" applyAlignment="1">
      <alignment horizontal="center"/>
    </xf>
    <xf numFmtId="0" fontId="8" fillId="6" borderId="5" xfId="0" applyFont="1" applyFill="1" applyBorder="1" applyAlignment="1">
      <alignment horizontal="center"/>
    </xf>
  </cellXfs>
  <cellStyles count="3">
    <cellStyle name="Currency" xfId="1" builtinId="4"/>
    <cellStyle name="Normal" xfId="0" builtinId="0"/>
    <cellStyle name="Percent" xfId="2" builtinId="5"/>
  </cellStyles>
  <dxfs count="98">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0</xdr:row>
      <xdr:rowOff>22410</xdr:rowOff>
    </xdr:from>
    <xdr:to>
      <xdr:col>1</xdr:col>
      <xdr:colOff>951829</xdr:colOff>
      <xdr:row>1</xdr:row>
      <xdr:rowOff>392205</xdr:rowOff>
    </xdr:to>
    <xdr:pic>
      <xdr:nvPicPr>
        <xdr:cNvPr id="3" name="Picture 2">
          <a:extLst>
            <a:ext uri="{FF2B5EF4-FFF2-40B4-BE49-F238E27FC236}">
              <a16:creationId xmlns:a16="http://schemas.microsoft.com/office/drawing/2014/main" id="{EC0685A7-9A08-40A2-9BD0-9CB8A14F4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22410"/>
          <a:ext cx="2442212" cy="9188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70D13EA-BF47-48EF-A10C-8EA60C15F20A}" name="Table584810" displayName="Table584810" ref="B17:J32" totalsRowShown="0" headerRowDxfId="97" dataDxfId="95" headerRowBorderDxfId="96"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86AE983-83AF-42DA-9CA9-9DEB4A754660}" name="Prime or Sub" dataDxfId="94" dataCellStyle="Currency"/>
    <tableColumn id="2" xr3:uid="{7D862314-9CC5-402A-9F98-13AEBBD2BAAA}" name="Firm/Org" dataDxfId="93" dataCellStyle="Currency"/>
    <tableColumn id="3" xr3:uid="{F5EF0ABA-5A38-46BA-AD0C-C57F3B7567CF}" name="Scope" dataDxfId="92" dataCellStyle="Currency"/>
    <tableColumn id="4" xr3:uid="{3EC1A8AF-C913-4321-B6F9-0EBB45D8B561}" name="Certification" dataDxfId="91" dataCellStyle="Currency"/>
    <tableColumn id="7" xr3:uid="{FFA266DD-72DB-4B43-9BE1-8F158145DD58}" name="Contract Value" dataDxfId="90" dataCellStyle="Currency"/>
    <tableColumn id="6" xr3:uid="{47992F3F-7A25-4E33-AC7A-A224817FAA92}" name="Contract % of Prof Services" dataDxfId="89" dataCellStyle="Currency">
      <calculatedColumnFormula>IFERROR($F18/$F$33,"")</calculatedColumnFormula>
    </tableColumn>
    <tableColumn id="5" xr3:uid="{7C2E0777-E2E0-46B0-A1C5-306CC7D73074}" name="Actual Spend" dataDxfId="88" dataCellStyle="Currency"/>
    <tableColumn id="8" xr3:uid="{9FBB11D3-3075-48E3-8DDD-0825D86A0104}" name="Actual % of Prof Services" dataDxfId="87" dataCellStyle="Percent">
      <calculatedColumnFormula>IFERROR($H18/$H$33,"")</calculatedColumnFormula>
    </tableColumn>
    <tableColumn id="11" xr3:uid="{318816C0-EB48-41A9-93C6-ED96ACC0E028}" name="Notes" dataDxfId="86" dataCellStyle="Currency"/>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23B11D-2EE4-40F8-83DD-B09BBCC3F3B7}" name="Table2" displayName="Table2" ref="A3:A6" totalsRowShown="0" headerRowDxfId="2" dataDxfId="1">
  <autoFilter ref="A3:A6" xr:uid="{60C4E634-9DC8-48EC-BA9F-DFF2ACB25BCC}"/>
  <tableColumns count="1">
    <tableColumn id="1" xr3:uid="{45362B46-F862-4238-ABDA-2DF5451CC3CA}" name="Definition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86B0D78-CE6F-475A-A7F2-06987657F616}" name="Table695911" displayName="Table695911" ref="B35:J48" totalsRowShown="0" headerRowDxfId="85" dataDxfId="83" headerRowBorderDxfId="84"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7F5792A-2858-44C1-A283-C27A318D0823}" name="Prime or Sub" dataDxfId="82" dataCellStyle="Currency"/>
    <tableColumn id="2" xr3:uid="{3A51CA27-47C6-42DE-90FC-46E0E01B2285}" name="Firm/Org" dataDxfId="81" dataCellStyle="Currency"/>
    <tableColumn id="3" xr3:uid="{A5E8290E-E174-4E73-B7B7-862A7FDDC2A8}" name="Scope" dataDxfId="80" dataCellStyle="Currency"/>
    <tableColumn id="4" xr3:uid="{23B21E4A-8B1D-4FE6-9540-87C80185F062}" name="Certification" dataDxfId="79" dataCellStyle="Currency"/>
    <tableColumn id="7" xr3:uid="{246D3AFF-F730-4A31-8556-FB2545E0643C}" name="Contract Value" dataDxfId="78" dataCellStyle="Currency"/>
    <tableColumn id="6" xr3:uid="{2D0C660E-2AB4-4AE4-AA3F-13F6EC3536CF}" name="Contract % of Construction" dataDxfId="77" dataCellStyle="Currency">
      <calculatedColumnFormula>IFERROR($F36/$F$49,"")</calculatedColumnFormula>
    </tableColumn>
    <tableColumn id="5" xr3:uid="{68425690-7803-451B-9046-C0B43CF3C2E2}" name="Actual Spend" dataDxfId="76" dataCellStyle="Currency"/>
    <tableColumn id="8" xr3:uid="{666C57EB-3BA3-4A10-8D96-7E7A67A8998D}" name="Actual % of Construction" dataDxfId="75" dataCellStyle="Percent">
      <calculatedColumnFormula>IFERROR($H36/$H$49,"")</calculatedColumnFormula>
    </tableColumn>
    <tableColumn id="11" xr3:uid="{8FCF3575-22F3-4C2D-82EB-C1617B2ED808}" name="Notes" dataDxfId="74" dataCellStyle="Curr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A56B21-5171-428F-B39D-4CBA577DD82E}" name="Table58481046" displayName="Table58481046" ref="B20:H35" totalsRowShown="0" headerRowDxfId="73" dataDxfId="71" headerRowBorderDxfId="72" headerRowCellStyle="Currency" dataCellStyle="Currency">
  <autoFilter ref="B20:H35" xr:uid="{8111DAAC-32F1-47B2-A081-176B389CCF1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18114A8-951F-4A94-839C-FDF899900DDF}" name="Prime or Sub" dataDxfId="70" dataCellStyle="Currency"/>
    <tableColumn id="2" xr3:uid="{436D078C-31C2-47C8-87EF-E07423E68B9F}" name="Firm/Org" dataDxfId="69" dataCellStyle="Currency"/>
    <tableColumn id="3" xr3:uid="{AABFE5EB-1D7D-4BCB-B919-0ED824C5FCDD}" name="Scope" dataDxfId="68" dataCellStyle="Currency"/>
    <tableColumn id="4" xr3:uid="{807DEA49-E4C7-4114-AFF1-E2541E6A2436}" name="Certification" dataDxfId="67" dataCellStyle="Currency"/>
    <tableColumn id="5" xr3:uid="{DA7BD5CE-F55E-42AC-8EA3-76AEB68E965E}" name="Final Contract Amount" dataDxfId="66" dataCellStyle="Currency"/>
    <tableColumn id="8" xr3:uid="{99D78129-7009-47D1-9676-8B8ADE871D5B}" name="Actual % of Prof Services" dataDxfId="65" dataCellStyle="Percent">
      <calculatedColumnFormula>IFERROR($F21/$F$36,"")</calculatedColumnFormula>
    </tableColumn>
    <tableColumn id="11" xr3:uid="{292352FB-2E20-40D8-9B33-C47E35A6AC2E}" name="Notes" dataDxfId="64" dataCellStyle="Currenc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A6B72F-7794-40C9-AC8A-51E3DC9806D9}" name="Table69591157" displayName="Table69591157" ref="B38:H51" totalsRowShown="0" headerRowDxfId="63" dataDxfId="61" headerRowBorderDxfId="62" headerRowCellStyle="Currency" dataCellStyle="Currency">
  <autoFilter ref="B38:H51" xr:uid="{E2A742A8-DEF9-4205-BDB4-9F216C6B283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EE0AAD9-5799-498D-A5FF-7C1F05D32C07}" name="Prime or Sub" dataDxfId="60" dataCellStyle="Currency"/>
    <tableColumn id="2" xr3:uid="{3BC31CC1-EAC0-435C-A3AD-0571313BA56A}" name="Firm/Org" dataDxfId="59" dataCellStyle="Currency"/>
    <tableColumn id="3" xr3:uid="{A2F2B5C4-DBE4-4405-9E5F-EBBB7699F0FA}" name="Scope" dataDxfId="58" dataCellStyle="Currency"/>
    <tableColumn id="4" xr3:uid="{00A107F5-6EE8-4F93-ADE0-96DB0F3502E8}" name="Certification" dataDxfId="57" dataCellStyle="Currency"/>
    <tableColumn id="5" xr3:uid="{DDD275FA-9EF5-4AF3-B61A-E894C4E51750}" name="Final Contract Amount" dataDxfId="56" dataCellStyle="Currency"/>
    <tableColumn id="8" xr3:uid="{C889D332-54B1-453D-8003-FB146741BACE}" name="Actual % of Construction" dataDxfId="55" dataCellStyle="Percent">
      <calculatedColumnFormula>IFERROR($F39/$F$52,"")</calculatedColumnFormula>
    </tableColumn>
    <tableColumn id="11" xr3:uid="{51E6275E-7E91-407F-817E-73E6F0864646}" name="Notes" dataDxfId="5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227EA9-E685-41D2-A7AE-59E7583051A5}" name="Table584810464" displayName="Table584810464" ref="B17:J32" totalsRowShown="0" headerRowDxfId="53" dataDxfId="51" headerRowBorderDxfId="52"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136D83A-50ED-4063-85A5-5D894ACC8702}" name="Prime or Sub" dataDxfId="50" dataCellStyle="Currency"/>
    <tableColumn id="2" xr3:uid="{78D8AE96-4ED3-4C6A-BFAE-787C6FAC9F86}" name="Firm/Org" dataDxfId="49" dataCellStyle="Currency"/>
    <tableColumn id="3" xr3:uid="{819FE99A-46E8-4500-AA45-0FA3022A8C6B}" name="Scope" dataDxfId="48" dataCellStyle="Currency"/>
    <tableColumn id="4" xr3:uid="{FBFF1783-44BB-4808-95CF-994D27EC514B}" name="Certification" dataDxfId="47" dataCellStyle="Currency"/>
    <tableColumn id="7" xr3:uid="{0341E648-16C0-4BCD-AADB-4B4DC79B6260}" name="Contract Value" dataDxfId="46" dataCellStyle="Currency"/>
    <tableColumn id="6" xr3:uid="{96052A21-E893-46C1-85F4-06CFE158DA59}" name="Contract % of Prof Services" dataDxfId="45" dataCellStyle="Currency">
      <calculatedColumnFormula>IFERROR($F18/$F$33,"")</calculatedColumnFormula>
    </tableColumn>
    <tableColumn id="5" xr3:uid="{35BDD36C-9812-4562-9FC3-8183902D8DE0}" name="Actual Spend" dataDxfId="44" dataCellStyle="Currency"/>
    <tableColumn id="8" xr3:uid="{1BA26186-E507-4F2C-B009-D874809FF739}" name="Actual % of Prof Services" dataDxfId="43" dataCellStyle="Percent">
      <calculatedColumnFormula>IFERROR($H18/$H$33,"")</calculatedColumnFormula>
    </tableColumn>
    <tableColumn id="11" xr3:uid="{F2DB1CC2-ABED-4C7D-9AE3-7A503F98D1F6}" name="Notes" dataDxfId="42" dataCellStyle="Currency"/>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4E2D73-19DD-40EE-9E7C-9F2062895BD9}" name="Table695911575" displayName="Table695911575" ref="B35:J48" totalsRowShown="0" headerRowDxfId="41" dataDxfId="39" headerRowBorderDxfId="40"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E9357EE-949A-4024-BF11-B2ACEE96CA39}" name="Prime or Sub" dataDxfId="38" dataCellStyle="Currency"/>
    <tableColumn id="2" xr3:uid="{17652EA2-7A69-4492-9E54-9E1CBE3FF135}" name="Firm/Org" dataDxfId="37" dataCellStyle="Currency"/>
    <tableColumn id="3" xr3:uid="{FA2BF8A6-A4F6-47F3-B324-60B622C80407}" name="Scope" dataDxfId="36" dataCellStyle="Currency"/>
    <tableColumn id="4" xr3:uid="{71E0F8F5-0805-4F10-A55E-DF9D55FEA415}" name="Certification" dataDxfId="35" dataCellStyle="Currency"/>
    <tableColumn id="7" xr3:uid="{FA1B33CD-F8F0-4D84-974C-0EAFDE3622CD}" name="Contract Value" dataDxfId="34" dataCellStyle="Currency"/>
    <tableColumn id="6" xr3:uid="{05FB7A34-47D9-49EB-916B-0893F0F1EC07}" name="Contract % of Construction" dataDxfId="33" dataCellStyle="Currency">
      <calculatedColumnFormula>IFERROR($F36/$F$49,"")</calculatedColumnFormula>
    </tableColumn>
    <tableColumn id="5" xr3:uid="{B365F80F-5663-48BE-A283-4B107612D0E7}" name="Actual Spend" dataDxfId="32" dataCellStyle="Currency"/>
    <tableColumn id="8" xr3:uid="{7416BC36-1D5E-48B3-A9CA-E388E6DA7788}" name="Actual % of Construction" dataDxfId="31" dataCellStyle="Percent">
      <calculatedColumnFormula>IFERROR($H36/$H$49,"")</calculatedColumnFormula>
    </tableColumn>
    <tableColumn id="11" xr3:uid="{8C69A7E4-C5BF-43CD-9A1F-28A217303BDE}" name="Notes" dataDxfId="30" dataCellStyle="Currency"/>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C0AC609-ACD2-4E52-A934-CE54E9C8AB62}" name="Table5848104648" displayName="Table5848104648" ref="B17:J32" totalsRowShown="0" headerRowDxfId="29" dataDxfId="27" headerRowBorderDxfId="28"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F573F60-67D5-4563-99B7-5EF139EBD259}" name="Prime or Sub" dataDxfId="26" dataCellStyle="Currency"/>
    <tableColumn id="2" xr3:uid="{468F508A-A33E-4E46-83DE-BE7A187A8938}" name="Firm/Org" dataDxfId="25" dataCellStyle="Currency"/>
    <tableColumn id="3" xr3:uid="{C515760B-AAEB-4DCE-8449-3C0A67098FAF}" name="Scope" dataDxfId="24" dataCellStyle="Currency"/>
    <tableColumn id="4" xr3:uid="{48CF1336-0887-40A5-BFA4-8FB70B627245}" name="Certification" dataDxfId="23" dataCellStyle="Currency"/>
    <tableColumn id="7" xr3:uid="{DD6C1557-7352-47B1-A40A-932878681004}" name="Contract Value" dataDxfId="22" dataCellStyle="Currency"/>
    <tableColumn id="6" xr3:uid="{4A7B262E-419D-4D75-8C8D-A715F005D0B1}" name="Contract % of Prof Services" dataDxfId="21" dataCellStyle="Currency">
      <calculatedColumnFormula>IFERROR($F18/$F$33,"")</calculatedColumnFormula>
    </tableColumn>
    <tableColumn id="5" xr3:uid="{BDFEE8D3-50FB-4D09-88F9-287B9E377EC8}" name="Actual Spend" dataDxfId="20" dataCellStyle="Currency"/>
    <tableColumn id="8" xr3:uid="{98CDFEDB-EAB4-446F-9536-63951E0BF7D8}" name="Actual % of Prof Services" dataDxfId="19" dataCellStyle="Percent">
      <calculatedColumnFormula>IFERROR($H18/$H$33,"")</calculatedColumnFormula>
    </tableColumn>
    <tableColumn id="11" xr3:uid="{E4D324D1-2842-4678-AA09-9F817B6658BF}" name="Notes" dataDxfId="18" dataCellStyle="Currency"/>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7FFC96-4C90-4C95-A373-197A6CC066A2}" name="Table6959115759" displayName="Table6959115759" ref="B35:J48" totalsRowShown="0" headerRowDxfId="17" dataDxfId="15" headerRowBorderDxfId="16"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5413641-AA55-4E9A-A1B9-84563DDA955C}" name="Prime or Sub" dataDxfId="14" dataCellStyle="Currency"/>
    <tableColumn id="2" xr3:uid="{27608989-A33D-4F54-A435-960DFABFBD15}" name="Firm/Org" dataDxfId="13" dataCellStyle="Currency"/>
    <tableColumn id="3" xr3:uid="{67655C98-579A-425C-862D-9A89393EE027}" name="Scope" dataDxfId="12" dataCellStyle="Currency"/>
    <tableColumn id="4" xr3:uid="{F5BC701D-37B3-45E4-8FAB-30643FA02E55}" name="Certification" dataDxfId="11" dataCellStyle="Currency"/>
    <tableColumn id="7" xr3:uid="{E733940E-1BFD-4103-97B2-70DDFA1F041D}" name="Contract Value" dataDxfId="10" dataCellStyle="Currency"/>
    <tableColumn id="6" xr3:uid="{9F1DA9D0-1716-498B-8428-1FEDE5C63444}" name="Contract % of Construction" dataDxfId="9" dataCellStyle="Currency">
      <calculatedColumnFormula>IFERROR($F36/$F$49,"")</calculatedColumnFormula>
    </tableColumn>
    <tableColumn id="5" xr3:uid="{B8EAFC07-F0A2-41A0-AB11-4AB38A269CF0}" name="Actual Spend" dataDxfId="8" dataCellStyle="Currency"/>
    <tableColumn id="8" xr3:uid="{D7D3502B-693F-4BB6-9FE3-C8AF0EB905DB}" name="Actual % of Construction" dataDxfId="7" dataCellStyle="Percent">
      <calculatedColumnFormula>IFERROR($H36/$H$49,"")</calculatedColumnFormula>
    </tableColumn>
    <tableColumn id="11" xr3:uid="{95EB6E26-BEBA-441D-BD5A-33AD63E1DAB5}" name="Notes" dataDxfId="6" dataCellStyle="Currency"/>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55D8C9-C817-404B-93A7-DC74F7619A80}" name="Certifications" displayName="Certifications" ref="A8:A17" totalsRowShown="0" headerRowDxfId="5" dataDxfId="4">
  <autoFilter ref="A8:A17" xr:uid="{F924ADEB-F40D-4723-81DD-4921BD8C8CBD}"/>
  <tableColumns count="1">
    <tableColumn id="1" xr3:uid="{94EBBCD0-8B66-43AF-9D09-4EA33425D498}" name="Certification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CF8E-1D2A-4FE2-BDAF-76B9EFEE5750}">
  <sheetPr>
    <pageSetUpPr fitToPage="1"/>
  </sheetPr>
  <dimension ref="A1:L50"/>
  <sheetViews>
    <sheetView tabSelected="1" zoomScale="85" zoomScaleNormal="85" workbookViewId="0">
      <selection activeCell="D14" sqref="D14"/>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1" t="s">
        <v>5</v>
      </c>
      <c r="B6" s="72"/>
      <c r="C6" s="72"/>
      <c r="D6" s="73"/>
      <c r="E6" s="74" t="s">
        <v>6</v>
      </c>
      <c r="F6" s="75"/>
      <c r="G6" s="75"/>
      <c r="H6" s="76"/>
      <c r="I6" s="77" t="s">
        <v>7</v>
      </c>
      <c r="J6" s="78"/>
      <c r="K6" s="78"/>
      <c r="L6" s="79"/>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66">
        <v>0.25</v>
      </c>
      <c r="C8" s="41">
        <f>SUMIF(SAMPLE!$E$18:$E$32,"MBE",SAMPLE!$F$18:$F$32)</f>
        <v>111500</v>
      </c>
      <c r="D8" s="41">
        <f>SUMIF(SAMPLE!$E$18:$E$32,"MBE",SAMPLE!$H$18:$H$32)</f>
        <v>150350</v>
      </c>
      <c r="E8" s="68" t="s">
        <v>11</v>
      </c>
      <c r="F8" s="66">
        <v>0.35</v>
      </c>
      <c r="G8" s="41">
        <f>SUMIF(SAMPLE!$E$36:$E$48,"MBE",SAMPLE!$F$36:$F$48)</f>
        <v>21100</v>
      </c>
      <c r="H8" s="41">
        <f>SUMIF(SAMPLE!$E$36:$E$48,"MBE",SAMPLE!$H$36:$H$48)</f>
        <v>21650</v>
      </c>
      <c r="I8" s="68" t="s">
        <v>11</v>
      </c>
      <c r="J8" s="69"/>
      <c r="K8" s="41">
        <f>SUM(C8+G8)</f>
        <v>132600</v>
      </c>
      <c r="L8" s="41">
        <f>SUM(D8+H8)</f>
        <v>172000</v>
      </c>
    </row>
    <row r="9" spans="1:12" s="1" customFormat="1" ht="15.75" customHeight="1" x14ac:dyDescent="0.25">
      <c r="A9" s="68"/>
      <c r="B9" s="67"/>
      <c r="C9" s="42">
        <f>AVERAGE(C8/C12)</f>
        <v>0.14250913208743288</v>
      </c>
      <c r="D9" s="42">
        <f>AVERAGE(D8/D12)</f>
        <v>0.14099339623880069</v>
      </c>
      <c r="E9" s="68"/>
      <c r="F9" s="67"/>
      <c r="G9" s="42">
        <f>AVERAGE(G8/G12)</f>
        <v>0.10132052821128451</v>
      </c>
      <c r="H9" s="42">
        <f>AVERAGE(H8/H12)</f>
        <v>9.1051316774470301E-2</v>
      </c>
      <c r="I9" s="68"/>
      <c r="J9" s="70"/>
      <c r="K9" s="42">
        <f>AVERAGE(K8/K12)</f>
        <v>0.13385070094967375</v>
      </c>
      <c r="L9" s="42">
        <f>AVERAGE(L8/L12)</f>
        <v>0.13188768077046942</v>
      </c>
    </row>
    <row r="10" spans="1:12" s="1" customFormat="1" ht="15.75" customHeight="1" x14ac:dyDescent="0.25">
      <c r="A10" s="68" t="s">
        <v>12</v>
      </c>
      <c r="B10" s="66">
        <v>0.2</v>
      </c>
      <c r="C10" s="41">
        <f>SUMIF(SAMPLE!$E$18:$E$32,"WBE",SAMPLE!$F$18:$F$32)</f>
        <v>64765</v>
      </c>
      <c r="D10" s="41">
        <f>SUMIF(SAMPLE!$E$18:$E$32,"WBE",SAMPLE!$H$18:$H$32)</f>
        <v>214396</v>
      </c>
      <c r="E10" s="68" t="s">
        <v>12</v>
      </c>
      <c r="F10" s="66">
        <v>0.15</v>
      </c>
      <c r="G10" s="41">
        <f>SUMIF(SAMPLE!$E$36:$E$48,"WBE",SAMPLE!$F$36:$F$48)</f>
        <v>187150</v>
      </c>
      <c r="H10" s="41">
        <f>SUMIF(SAMPLE!$E$36:$E$48,"WBE",SAMPLE!$H$36:$H$48)</f>
        <v>216128</v>
      </c>
      <c r="I10" s="68" t="s">
        <v>12</v>
      </c>
      <c r="J10" s="69"/>
      <c r="K10" s="41">
        <f>SUM(C10+G10)</f>
        <v>251915</v>
      </c>
      <c r="L10" s="41">
        <f>SUM(D10+H10)</f>
        <v>430524</v>
      </c>
    </row>
    <row r="11" spans="1:12" s="1" customFormat="1" ht="15.75" customHeight="1" x14ac:dyDescent="0.25">
      <c r="A11" s="68"/>
      <c r="B11" s="67"/>
      <c r="C11" s="42">
        <f>AVERAGE(C10/C12)</f>
        <v>8.2776716947467174E-2</v>
      </c>
      <c r="D11" s="42">
        <f>AVERAGE(D10/D12)</f>
        <v>0.201053675956195</v>
      </c>
      <c r="E11" s="68"/>
      <c r="F11" s="67"/>
      <c r="G11" s="42">
        <f>AVERAGE(G10/G12)</f>
        <v>0.89867947178871543</v>
      </c>
      <c r="H11" s="42">
        <f>AVERAGE(H10/H12)</f>
        <v>0.90894868322552969</v>
      </c>
      <c r="I11" s="68"/>
      <c r="J11" s="70"/>
      <c r="K11" s="42">
        <f>AVERAGE(K10/K12)</f>
        <v>0.25429109600103367</v>
      </c>
      <c r="L11" s="42">
        <f>AVERAGE(L10/L12)</f>
        <v>0.33012099927921851</v>
      </c>
    </row>
    <row r="12" spans="1:12" s="1" customFormat="1" ht="15.75" x14ac:dyDescent="0.25">
      <c r="A12" s="43" t="s">
        <v>13</v>
      </c>
      <c r="B12" s="53">
        <v>0.45</v>
      </c>
      <c r="C12" s="41">
        <f>F33</f>
        <v>782406</v>
      </c>
      <c r="D12" s="41">
        <f>H33</f>
        <v>1066362</v>
      </c>
      <c r="E12" s="43" t="s">
        <v>14</v>
      </c>
      <c r="F12" s="53">
        <v>0.5</v>
      </c>
      <c r="G12" s="41">
        <f>F49</f>
        <v>208250</v>
      </c>
      <c r="H12" s="41">
        <f>H49</f>
        <v>237778</v>
      </c>
      <c r="I12" s="43" t="s">
        <v>15</v>
      </c>
      <c r="J12" s="52"/>
      <c r="K12" s="41">
        <f>SUM(C12+G12)</f>
        <v>990656</v>
      </c>
      <c r="L12" s="41">
        <f>SUM(D12+H12)</f>
        <v>1304140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t="s">
        <v>24</v>
      </c>
      <c r="C18" s="50" t="s">
        <v>25</v>
      </c>
      <c r="D18" s="50" t="s">
        <v>26</v>
      </c>
      <c r="E18" s="50" t="s">
        <v>27</v>
      </c>
      <c r="F18" s="49">
        <v>440000</v>
      </c>
      <c r="G18" s="36">
        <f t="shared" ref="G18:G32" si="0">IFERROR($F18/$F$33,"")</f>
        <v>0.5623678755019772</v>
      </c>
      <c r="H18" s="48">
        <v>499500</v>
      </c>
      <c r="I18" s="36">
        <f t="shared" ref="I18:I32" si="1">IFERROR($H18/$H$33,"")</f>
        <v>0.46841504104609877</v>
      </c>
      <c r="J18" s="50" t="s">
        <v>28</v>
      </c>
    </row>
    <row r="19" spans="1:10" s="1" customFormat="1" ht="15.75" x14ac:dyDescent="0.25">
      <c r="A19" s="22"/>
      <c r="B19" s="50" t="s">
        <v>29</v>
      </c>
      <c r="C19" s="50" t="s">
        <v>30</v>
      </c>
      <c r="D19" s="50" t="s">
        <v>31</v>
      </c>
      <c r="E19" s="50" t="s">
        <v>12</v>
      </c>
      <c r="F19" s="49">
        <v>47500</v>
      </c>
      <c r="G19" s="36">
        <f t="shared" si="0"/>
        <v>6.0710168378054361E-2</v>
      </c>
      <c r="H19" s="48">
        <v>70850</v>
      </c>
      <c r="I19" s="36">
        <f t="shared" si="1"/>
        <v>6.6440852168400594E-2</v>
      </c>
      <c r="J19" s="48"/>
    </row>
    <row r="20" spans="1:10" s="1" customFormat="1" ht="15.75" x14ac:dyDescent="0.25">
      <c r="A20" s="22"/>
      <c r="B20" s="50" t="s">
        <v>29</v>
      </c>
      <c r="C20" s="50" t="s">
        <v>32</v>
      </c>
      <c r="D20" s="50" t="s">
        <v>33</v>
      </c>
      <c r="E20" s="50" t="s">
        <v>11</v>
      </c>
      <c r="F20" s="49">
        <v>111500</v>
      </c>
      <c r="G20" s="36">
        <f t="shared" si="0"/>
        <v>0.14250913208743288</v>
      </c>
      <c r="H20" s="48">
        <v>150350</v>
      </c>
      <c r="I20" s="36">
        <f t="shared" si="1"/>
        <v>0.14099339623880069</v>
      </c>
      <c r="J20" s="48"/>
    </row>
    <row r="21" spans="1:10" s="1" customFormat="1" ht="15.75" x14ac:dyDescent="0.25">
      <c r="A21" s="22"/>
      <c r="B21" s="50" t="s">
        <v>29</v>
      </c>
      <c r="C21" s="50" t="s">
        <v>34</v>
      </c>
      <c r="D21" s="50" t="s">
        <v>35</v>
      </c>
      <c r="E21" s="50" t="s">
        <v>12</v>
      </c>
      <c r="F21" s="49">
        <v>17265</v>
      </c>
      <c r="G21" s="36">
        <f t="shared" si="0"/>
        <v>2.206654856941281E-2</v>
      </c>
      <c r="H21" s="48">
        <v>22555</v>
      </c>
      <c r="I21" s="36">
        <f t="shared" si="1"/>
        <v>2.1151353855444963E-2</v>
      </c>
      <c r="J21" s="48"/>
    </row>
    <row r="22" spans="1:10" s="1" customFormat="1" ht="15.75" x14ac:dyDescent="0.25">
      <c r="A22" s="22"/>
      <c r="B22" s="50" t="s">
        <v>29</v>
      </c>
      <c r="C22" s="50" t="s">
        <v>36</v>
      </c>
      <c r="D22" s="50" t="s">
        <v>37</v>
      </c>
      <c r="E22" s="50" t="s">
        <v>12</v>
      </c>
      <c r="F22" s="49">
        <v>0</v>
      </c>
      <c r="G22" s="36">
        <f t="shared" si="0"/>
        <v>0</v>
      </c>
      <c r="H22" s="48">
        <v>120991</v>
      </c>
      <c r="I22" s="36">
        <f t="shared" si="1"/>
        <v>0.11346146993234943</v>
      </c>
      <c r="J22" s="48"/>
    </row>
    <row r="23" spans="1:10" s="1" customFormat="1" ht="15.75" x14ac:dyDescent="0.25">
      <c r="A23" s="22"/>
      <c r="B23" s="50" t="s">
        <v>29</v>
      </c>
      <c r="C23" s="50" t="s">
        <v>38</v>
      </c>
      <c r="D23" s="50" t="s">
        <v>39</v>
      </c>
      <c r="E23" s="50" t="s">
        <v>27</v>
      </c>
      <c r="F23" s="49">
        <v>146741</v>
      </c>
      <c r="G23" s="36">
        <f t="shared" si="0"/>
        <v>0.18755096458871737</v>
      </c>
      <c r="H23" s="48">
        <v>182491</v>
      </c>
      <c r="I23" s="36">
        <f t="shared" si="1"/>
        <v>0.17113419270379102</v>
      </c>
      <c r="J23" s="48"/>
    </row>
    <row r="24" spans="1:10" s="4" customFormat="1" ht="15.75" x14ac:dyDescent="0.25">
      <c r="A24" s="22"/>
      <c r="B24" s="50" t="s">
        <v>29</v>
      </c>
      <c r="C24" s="50" t="s">
        <v>40</v>
      </c>
      <c r="D24" s="50" t="s">
        <v>41</v>
      </c>
      <c r="E24" s="50" t="s">
        <v>27</v>
      </c>
      <c r="F24" s="49">
        <v>19400</v>
      </c>
      <c r="G24" s="36">
        <f t="shared" si="0"/>
        <v>2.4795310874405362E-2</v>
      </c>
      <c r="H24" s="48">
        <v>19625</v>
      </c>
      <c r="I24" s="36">
        <f t="shared" si="1"/>
        <v>1.8403694055114491E-2</v>
      </c>
      <c r="J24" s="48"/>
    </row>
    <row r="25" spans="1:10" s="4" customFormat="1" ht="15.75" x14ac:dyDescent="0.25">
      <c r="A25" s="22"/>
      <c r="B25" s="48"/>
      <c r="C25" s="48"/>
      <c r="D25" s="48"/>
      <c r="E25" s="48"/>
      <c r="F25" s="49"/>
      <c r="G25" s="36">
        <f t="shared" si="0"/>
        <v>0</v>
      </c>
      <c r="H25" s="48"/>
      <c r="I25" s="36">
        <f t="shared" si="1"/>
        <v>0</v>
      </c>
      <c r="J25" s="48"/>
    </row>
    <row r="26" spans="1:10" s="4" customFormat="1" ht="15.75" x14ac:dyDescent="0.25">
      <c r="A26" s="22"/>
      <c r="B26" s="48"/>
      <c r="C26" s="48"/>
      <c r="D26" s="48"/>
      <c r="E26" s="48"/>
      <c r="F26" s="49"/>
      <c r="G26" s="36">
        <f t="shared" si="0"/>
        <v>0</v>
      </c>
      <c r="H26" s="48"/>
      <c r="I26" s="36">
        <f t="shared" si="1"/>
        <v>0</v>
      </c>
      <c r="J26" s="48"/>
    </row>
    <row r="27" spans="1:10" s="4" customFormat="1" ht="15.75" x14ac:dyDescent="0.25">
      <c r="A27" s="22"/>
      <c r="B27" s="48"/>
      <c r="C27" s="48"/>
      <c r="D27" s="48"/>
      <c r="E27" s="48"/>
      <c r="F27" s="49"/>
      <c r="G27" s="36">
        <f t="shared" si="0"/>
        <v>0</v>
      </c>
      <c r="H27" s="48"/>
      <c r="I27" s="36">
        <f t="shared" si="1"/>
        <v>0</v>
      </c>
      <c r="J27" s="48"/>
    </row>
    <row r="28" spans="1:10" s="4" customFormat="1" ht="15.75" x14ac:dyDescent="0.25">
      <c r="A28" s="22"/>
      <c r="B28" s="48"/>
      <c r="C28" s="48"/>
      <c r="D28" s="48"/>
      <c r="E28" s="48"/>
      <c r="F28" s="49"/>
      <c r="G28" s="36">
        <f t="shared" si="0"/>
        <v>0</v>
      </c>
      <c r="H28" s="48"/>
      <c r="I28" s="36">
        <f t="shared" si="1"/>
        <v>0</v>
      </c>
      <c r="J28" s="48"/>
    </row>
    <row r="29" spans="1:10" s="4" customFormat="1" ht="15.75" x14ac:dyDescent="0.25">
      <c r="A29" s="22"/>
      <c r="B29" s="48"/>
      <c r="C29" s="48"/>
      <c r="D29" s="48"/>
      <c r="E29" s="48"/>
      <c r="F29" s="49"/>
      <c r="G29" s="36">
        <f t="shared" si="0"/>
        <v>0</v>
      </c>
      <c r="H29" s="48"/>
      <c r="I29" s="36">
        <f t="shared" si="1"/>
        <v>0</v>
      </c>
      <c r="J29" s="48"/>
    </row>
    <row r="30" spans="1:10" s="4" customFormat="1" ht="15.75" x14ac:dyDescent="0.25">
      <c r="A30" s="22"/>
      <c r="B30" s="48"/>
      <c r="C30" s="48"/>
      <c r="D30" s="48"/>
      <c r="E30" s="48"/>
      <c r="F30" s="49"/>
      <c r="G30" s="36">
        <f t="shared" si="0"/>
        <v>0</v>
      </c>
      <c r="H30" s="48"/>
      <c r="I30" s="36">
        <f t="shared" si="1"/>
        <v>0</v>
      </c>
      <c r="J30" s="48"/>
    </row>
    <row r="31" spans="1:10" s="4" customFormat="1" ht="15.75" x14ac:dyDescent="0.25">
      <c r="A31" s="22"/>
      <c r="B31" s="48"/>
      <c r="C31" s="48"/>
      <c r="D31" s="48"/>
      <c r="E31" s="48"/>
      <c r="F31" s="49"/>
      <c r="G31" s="36">
        <f t="shared" si="0"/>
        <v>0</v>
      </c>
      <c r="H31" s="48"/>
      <c r="I31" s="36">
        <f t="shared" si="1"/>
        <v>0</v>
      </c>
      <c r="J31" s="48"/>
    </row>
    <row r="32" spans="1:10" s="4" customFormat="1" ht="15.75" x14ac:dyDescent="0.25">
      <c r="A32" s="22"/>
      <c r="B32" s="48"/>
      <c r="C32" s="48"/>
      <c r="D32" s="48"/>
      <c r="E32" s="48"/>
      <c r="F32" s="49"/>
      <c r="G32" s="36">
        <f t="shared" si="0"/>
        <v>0</v>
      </c>
      <c r="H32" s="48"/>
      <c r="I32" s="36">
        <f t="shared" si="1"/>
        <v>0</v>
      </c>
      <c r="J32" s="48"/>
    </row>
    <row r="33" spans="1:12" s="24" customFormat="1" ht="18.75" x14ac:dyDescent="0.25">
      <c r="A33" s="23"/>
      <c r="B33" s="80" t="s">
        <v>42</v>
      </c>
      <c r="C33" s="80"/>
      <c r="D33" s="80"/>
      <c r="E33" s="80"/>
      <c r="F33" s="47">
        <f>SUBTOTAL(109,Table584810[Contract Value])</f>
        <v>782406</v>
      </c>
      <c r="G33" s="37"/>
      <c r="H33" s="47">
        <f>SUBTOTAL(109,Table584810[Actual Spend])</f>
        <v>1066362</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t="s">
        <v>29</v>
      </c>
      <c r="C36" s="50" t="s">
        <v>46</v>
      </c>
      <c r="D36" s="50" t="s">
        <v>47</v>
      </c>
      <c r="E36" s="50" t="s">
        <v>12</v>
      </c>
      <c r="F36" s="49">
        <v>17000</v>
      </c>
      <c r="G36" s="36">
        <f t="shared" ref="G36:G48" si="2">IFERROR($F36/$F$49,"")</f>
        <v>8.1632653061224483E-2</v>
      </c>
      <c r="H36" s="49">
        <v>29557</v>
      </c>
      <c r="I36" s="36">
        <f t="shared" ref="I36:I48" si="3">IFERROR($H36/$H$49,"")</f>
        <v>0.12430502401399625</v>
      </c>
      <c r="J36" s="50" t="s">
        <v>28</v>
      </c>
    </row>
    <row r="37" spans="1:12" s="19" customFormat="1" ht="15.75" x14ac:dyDescent="0.25">
      <c r="A37" s="25"/>
      <c r="B37" s="50" t="s">
        <v>29</v>
      </c>
      <c r="C37" s="50" t="s">
        <v>48</v>
      </c>
      <c r="D37" s="50" t="s">
        <v>49</v>
      </c>
      <c r="E37" s="50" t="s">
        <v>11</v>
      </c>
      <c r="F37" s="49">
        <v>21100</v>
      </c>
      <c r="G37" s="36">
        <f t="shared" si="2"/>
        <v>0.10132052821128451</v>
      </c>
      <c r="H37" s="49">
        <v>21650</v>
      </c>
      <c r="I37" s="36">
        <f t="shared" si="3"/>
        <v>9.1051316774470301E-2</v>
      </c>
      <c r="J37" s="48"/>
    </row>
    <row r="38" spans="1:12" s="19" customFormat="1" ht="15.75" x14ac:dyDescent="0.25">
      <c r="A38" s="25"/>
      <c r="B38" s="50" t="s">
        <v>29</v>
      </c>
      <c r="C38" s="50" t="s">
        <v>50</v>
      </c>
      <c r="D38" s="50" t="s">
        <v>51</v>
      </c>
      <c r="E38" s="50" t="s">
        <v>12</v>
      </c>
      <c r="F38" s="49">
        <v>90000</v>
      </c>
      <c r="G38" s="36">
        <f t="shared" si="2"/>
        <v>0.43217286914765907</v>
      </c>
      <c r="H38" s="49">
        <v>99010</v>
      </c>
      <c r="I38" s="36">
        <f t="shared" si="3"/>
        <v>0.41639680710578775</v>
      </c>
      <c r="J38" s="48"/>
    </row>
    <row r="39" spans="1:12" s="19" customFormat="1" ht="15.75" x14ac:dyDescent="0.25">
      <c r="A39" s="25"/>
      <c r="B39" s="50" t="s">
        <v>29</v>
      </c>
      <c r="C39" s="50" t="s">
        <v>52</v>
      </c>
      <c r="D39" s="50" t="s">
        <v>53</v>
      </c>
      <c r="E39" s="50" t="s">
        <v>12</v>
      </c>
      <c r="F39" s="49">
        <v>70000</v>
      </c>
      <c r="G39" s="36">
        <f t="shared" si="2"/>
        <v>0.33613445378151263</v>
      </c>
      <c r="H39" s="49">
        <v>78741</v>
      </c>
      <c r="I39" s="36">
        <f t="shared" si="3"/>
        <v>0.33115342882857118</v>
      </c>
      <c r="J39" s="48"/>
    </row>
    <row r="40" spans="1:12" s="19" customFormat="1" ht="15.75" x14ac:dyDescent="0.25">
      <c r="A40" s="25"/>
      <c r="B40" s="50" t="s">
        <v>29</v>
      </c>
      <c r="C40" s="50" t="s">
        <v>54</v>
      </c>
      <c r="D40" s="50" t="s">
        <v>55</v>
      </c>
      <c r="E40" s="50" t="s">
        <v>12</v>
      </c>
      <c r="F40" s="49">
        <v>10150</v>
      </c>
      <c r="G40" s="36">
        <f t="shared" si="2"/>
        <v>4.8739495798319328E-2</v>
      </c>
      <c r="H40" s="49">
        <v>8820</v>
      </c>
      <c r="I40" s="36">
        <f t="shared" si="3"/>
        <v>3.7093423277174506E-2</v>
      </c>
      <c r="J40" s="48"/>
    </row>
    <row r="41" spans="1:12" s="19" customFormat="1" ht="15.75" x14ac:dyDescent="0.25">
      <c r="A41" s="25"/>
      <c r="B41" s="48"/>
      <c r="C41" s="48"/>
      <c r="D41" s="48"/>
      <c r="E41" s="48"/>
      <c r="F41" s="49"/>
      <c r="G41" s="36">
        <f t="shared" si="2"/>
        <v>0</v>
      </c>
      <c r="H41" s="49"/>
      <c r="I41" s="36">
        <f t="shared" si="3"/>
        <v>0</v>
      </c>
      <c r="J41" s="48"/>
    </row>
    <row r="42" spans="1:12" s="19" customFormat="1" ht="15.75" x14ac:dyDescent="0.25">
      <c r="A42" s="25"/>
      <c r="B42" s="48"/>
      <c r="C42" s="48"/>
      <c r="D42" s="48"/>
      <c r="E42" s="48"/>
      <c r="F42" s="49"/>
      <c r="G42" s="36">
        <f t="shared" si="2"/>
        <v>0</v>
      </c>
      <c r="H42" s="49"/>
      <c r="I42" s="36">
        <f t="shared" si="3"/>
        <v>0</v>
      </c>
      <c r="J42" s="48"/>
    </row>
    <row r="43" spans="1:12" s="19" customFormat="1" ht="15.75" x14ac:dyDescent="0.25">
      <c r="A43" s="25"/>
      <c r="B43" s="48"/>
      <c r="C43" s="48"/>
      <c r="D43" s="48"/>
      <c r="E43" s="48"/>
      <c r="F43" s="49"/>
      <c r="G43" s="36">
        <f t="shared" si="2"/>
        <v>0</v>
      </c>
      <c r="H43" s="49"/>
      <c r="I43" s="36">
        <f t="shared" si="3"/>
        <v>0</v>
      </c>
      <c r="J43" s="48"/>
    </row>
    <row r="44" spans="1:12" s="19" customFormat="1" ht="15.75" x14ac:dyDescent="0.25">
      <c r="A44" s="25"/>
      <c r="B44" s="48"/>
      <c r="C44" s="48"/>
      <c r="D44" s="48"/>
      <c r="E44" s="48"/>
      <c r="F44" s="49"/>
      <c r="G44" s="36">
        <f t="shared" si="2"/>
        <v>0</v>
      </c>
      <c r="H44" s="49"/>
      <c r="I44" s="36">
        <f t="shared" si="3"/>
        <v>0</v>
      </c>
      <c r="J44" s="48"/>
    </row>
    <row r="45" spans="1:12" s="4" customFormat="1" ht="15.75" x14ac:dyDescent="0.25">
      <c r="A45" s="25"/>
      <c r="B45" s="48"/>
      <c r="C45" s="48"/>
      <c r="D45" s="48"/>
      <c r="E45" s="48"/>
      <c r="F45" s="49"/>
      <c r="G45" s="36">
        <f t="shared" si="2"/>
        <v>0</v>
      </c>
      <c r="H45" s="49"/>
      <c r="I45" s="36">
        <f t="shared" si="3"/>
        <v>0</v>
      </c>
      <c r="J45" s="48"/>
    </row>
    <row r="46" spans="1:12" s="4" customFormat="1" ht="15.75" x14ac:dyDescent="0.25">
      <c r="A46" s="25"/>
      <c r="B46" s="48"/>
      <c r="C46" s="48"/>
      <c r="D46" s="48"/>
      <c r="E46" s="48"/>
      <c r="F46" s="49"/>
      <c r="G46" s="36">
        <f t="shared" si="2"/>
        <v>0</v>
      </c>
      <c r="H46" s="49"/>
      <c r="I46" s="36">
        <f t="shared" si="3"/>
        <v>0</v>
      </c>
      <c r="J46" s="48"/>
    </row>
    <row r="47" spans="1:12" s="4" customFormat="1" ht="15.75" x14ac:dyDescent="0.25">
      <c r="A47" s="25"/>
      <c r="B47" s="48"/>
      <c r="C47" s="48"/>
      <c r="D47" s="48"/>
      <c r="E47" s="48"/>
      <c r="F47" s="49"/>
      <c r="G47" s="36">
        <f t="shared" si="2"/>
        <v>0</v>
      </c>
      <c r="H47" s="49"/>
      <c r="I47" s="36">
        <f t="shared" si="3"/>
        <v>0</v>
      </c>
      <c r="J47" s="48"/>
    </row>
    <row r="48" spans="1:12" s="4" customFormat="1" ht="15.75" x14ac:dyDescent="0.25">
      <c r="A48" s="25"/>
      <c r="B48" s="48"/>
      <c r="C48" s="48"/>
      <c r="D48" s="48"/>
      <c r="E48" s="48"/>
      <c r="F48" s="49"/>
      <c r="G48" s="36">
        <f t="shared" si="2"/>
        <v>0</v>
      </c>
      <c r="H48" s="49"/>
      <c r="I48" s="36">
        <f t="shared" si="3"/>
        <v>0</v>
      </c>
      <c r="J48" s="48"/>
    </row>
    <row r="49" spans="1:12" s="24" customFormat="1" ht="18.75" x14ac:dyDescent="0.25">
      <c r="A49" s="26"/>
      <c r="B49" s="81" t="s">
        <v>56</v>
      </c>
      <c r="C49" s="81"/>
      <c r="D49" s="81"/>
      <c r="E49" s="81"/>
      <c r="F49" s="40">
        <f>SUBTOTAL(109,Table695911[Contract Value])</f>
        <v>208250</v>
      </c>
      <c r="G49" s="21"/>
      <c r="H49" s="46">
        <f>SUBTOTAL(109,Table695911[Actual Spend])</f>
        <v>237778</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B33:E33"/>
    <mergeCell ref="B49:E49"/>
    <mergeCell ref="A10:A11"/>
    <mergeCell ref="B10:B11"/>
    <mergeCell ref="E10:E11"/>
    <mergeCell ref="F10:F11"/>
    <mergeCell ref="I10:I11"/>
    <mergeCell ref="J10:J11"/>
    <mergeCell ref="A6:D6"/>
    <mergeCell ref="E6:H6"/>
    <mergeCell ref="I6:L6"/>
    <mergeCell ref="A8:A9"/>
    <mergeCell ref="B8:B9"/>
    <mergeCell ref="E8:E9"/>
    <mergeCell ref="F8:F9"/>
    <mergeCell ref="I8:I9"/>
    <mergeCell ref="J8:J9"/>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B94A9AD-B9E7-4569-BE76-A0C6370D5964}">
          <x14:formula1>
            <xm:f>'Appendices and References'!$A$9:$A$13</xm:f>
          </x14:formula1>
          <xm:sqref>E36:E48 E18:E32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E72B9-24B9-4A41-9AC0-E2ED17C743FF}">
  <sheetPr>
    <pageSetUpPr fitToPage="1"/>
  </sheetPr>
  <dimension ref="A1:I53"/>
  <sheetViews>
    <sheetView zoomScale="85" zoomScaleNormal="85" workbookViewId="0">
      <selection activeCell="N9" sqref="N9"/>
    </sheetView>
  </sheetViews>
  <sheetFormatPr defaultColWidth="9.140625" defaultRowHeight="15" x14ac:dyDescent="0.25"/>
  <cols>
    <col min="1" max="1" width="23.285156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s>
  <sheetData>
    <row r="1" spans="1:9" ht="43.5" customHeight="1" x14ac:dyDescent="0.25">
      <c r="D1" s="85" t="s">
        <v>69</v>
      </c>
      <c r="E1" s="85"/>
      <c r="F1" s="85"/>
      <c r="G1" s="85"/>
      <c r="H1" s="85"/>
      <c r="I1" s="85"/>
    </row>
    <row r="2" spans="1:9" ht="37.5" customHeight="1" x14ac:dyDescent="0.25">
      <c r="D2" s="84" t="s">
        <v>57</v>
      </c>
      <c r="E2" s="84"/>
      <c r="F2" s="84"/>
      <c r="G2" s="84"/>
      <c r="H2" s="84"/>
      <c r="I2" s="84"/>
    </row>
    <row r="3" spans="1:9" s="1" customFormat="1" ht="15.75" x14ac:dyDescent="0.25">
      <c r="A3" s="65" t="s">
        <v>58</v>
      </c>
      <c r="B3" s="86"/>
      <c r="C3" s="86"/>
      <c r="D3" s="84"/>
      <c r="E3" s="84"/>
      <c r="F3" s="84"/>
      <c r="G3" s="84"/>
      <c r="H3" s="84"/>
      <c r="I3" s="84"/>
    </row>
    <row r="4" spans="1:9" s="1" customFormat="1" ht="15.75" x14ac:dyDescent="0.25">
      <c r="A4" s="65" t="s">
        <v>2</v>
      </c>
      <c r="B4" s="86"/>
      <c r="C4" s="86"/>
      <c r="D4" s="84"/>
      <c r="E4" s="84"/>
      <c r="F4" s="84"/>
      <c r="G4" s="84"/>
      <c r="H4" s="84"/>
      <c r="I4" s="84"/>
    </row>
    <row r="5" spans="1:9" s="1" customFormat="1" ht="15.75" x14ac:dyDescent="0.25">
      <c r="A5" s="65" t="s">
        <v>59</v>
      </c>
      <c r="B5" s="86"/>
      <c r="C5" s="86"/>
      <c r="D5" s="84"/>
      <c r="E5" s="84"/>
      <c r="F5" s="84"/>
      <c r="G5" s="84"/>
      <c r="H5" s="84"/>
      <c r="I5" s="84"/>
    </row>
    <row r="6" spans="1:9" s="1" customFormat="1" ht="15.75" x14ac:dyDescent="0.25">
      <c r="A6" s="5"/>
      <c r="B6" s="4"/>
      <c r="C6" s="6"/>
      <c r="D6" s="84"/>
      <c r="E6" s="84"/>
      <c r="F6" s="84"/>
      <c r="G6" s="84"/>
      <c r="H6" s="84"/>
      <c r="I6" s="84"/>
    </row>
    <row r="7" spans="1:9" s="1" customFormat="1" ht="18.75" x14ac:dyDescent="0.25">
      <c r="A7" s="32" t="s">
        <v>4</v>
      </c>
      <c r="B7" s="33"/>
      <c r="C7" s="34"/>
      <c r="D7" s="31"/>
      <c r="E7" s="31"/>
      <c r="F7" s="31"/>
      <c r="G7" s="31"/>
      <c r="H7" s="31"/>
      <c r="I7" s="31"/>
    </row>
    <row r="8" spans="1:9" s="1" customFormat="1" x14ac:dyDescent="0.25"/>
    <row r="9" spans="1:9" s="1" customFormat="1" ht="18.75" customHeight="1" x14ac:dyDescent="0.3">
      <c r="A9" s="87" t="s">
        <v>5</v>
      </c>
      <c r="B9" s="88"/>
      <c r="C9" s="88"/>
      <c r="D9" s="89" t="s">
        <v>6</v>
      </c>
      <c r="E9" s="89"/>
      <c r="F9" s="89"/>
      <c r="G9" s="90" t="s">
        <v>7</v>
      </c>
      <c r="H9" s="90"/>
      <c r="I9" s="90"/>
    </row>
    <row r="10" spans="1:9" s="1" customFormat="1" ht="15" customHeight="1" x14ac:dyDescent="0.25">
      <c r="A10" s="44"/>
      <c r="B10" s="54" t="s">
        <v>8</v>
      </c>
      <c r="C10" s="54" t="s">
        <v>60</v>
      </c>
      <c r="D10" s="54"/>
      <c r="E10" s="54" t="s">
        <v>8</v>
      </c>
      <c r="F10" s="54" t="s">
        <v>60</v>
      </c>
      <c r="G10" s="54"/>
      <c r="H10" s="54" t="s">
        <v>8</v>
      </c>
      <c r="I10" s="54" t="s">
        <v>60</v>
      </c>
    </row>
    <row r="11" spans="1:9" s="1" customFormat="1" ht="15.75" customHeight="1" x14ac:dyDescent="0.25">
      <c r="A11" s="68" t="s">
        <v>11</v>
      </c>
      <c r="B11" s="69"/>
      <c r="C11" s="41">
        <f>SUMIF('Project 1'!$E$21:$E$35,"MBE",'Project 1'!$F$21:$F$35)</f>
        <v>0</v>
      </c>
      <c r="D11" s="68" t="s">
        <v>11</v>
      </c>
      <c r="E11" s="69"/>
      <c r="F11" s="41">
        <f>SUMIF('Project 1'!$E$39:$E$51,"MBE",'Project 1'!$F$39:$F$51)</f>
        <v>0</v>
      </c>
      <c r="G11" s="68" t="s">
        <v>11</v>
      </c>
      <c r="H11" s="69"/>
      <c r="I11" s="41">
        <f>SUM(C11+F11)</f>
        <v>0</v>
      </c>
    </row>
    <row r="12" spans="1:9" s="1" customFormat="1" ht="15.75" customHeight="1" x14ac:dyDescent="0.25">
      <c r="A12" s="68"/>
      <c r="B12" s="70"/>
      <c r="C12" s="42" t="str">
        <f>IFERROR(AVERAGE(C11/C15),"")</f>
        <v/>
      </c>
      <c r="D12" s="68"/>
      <c r="E12" s="70"/>
      <c r="F12" s="42" t="str">
        <f>IFERROR(AVERAGE(F11/F15),"")</f>
        <v/>
      </c>
      <c r="G12" s="68"/>
      <c r="H12" s="70"/>
      <c r="I12" s="42" t="str">
        <f>IFERROR(AVERAGE(I11/I15),"")</f>
        <v/>
      </c>
    </row>
    <row r="13" spans="1:9" s="1" customFormat="1" ht="15.75" customHeight="1" x14ac:dyDescent="0.25">
      <c r="A13" s="68" t="s">
        <v>12</v>
      </c>
      <c r="B13" s="69"/>
      <c r="C13" s="41">
        <f>SUMIF('Project 1'!$E$21:$E$35,"WBE",'Project 1'!$F$21:$F$35)</f>
        <v>0</v>
      </c>
      <c r="D13" s="68" t="s">
        <v>12</v>
      </c>
      <c r="E13" s="69"/>
      <c r="F13" s="41">
        <f>SUMIF('Project 1'!$E$39:$E$51,"WBE",'Project 1'!$F$39:$F$51)</f>
        <v>0</v>
      </c>
      <c r="G13" s="68" t="s">
        <v>12</v>
      </c>
      <c r="H13" s="69"/>
      <c r="I13" s="41">
        <f>SUM(C13+F13)</f>
        <v>0</v>
      </c>
    </row>
    <row r="14" spans="1:9" s="1" customFormat="1" ht="15.75" customHeight="1" x14ac:dyDescent="0.25">
      <c r="A14" s="68"/>
      <c r="B14" s="70"/>
      <c r="C14" s="42" t="str">
        <f>IFERROR(AVERAGE(C13/C15),"")</f>
        <v/>
      </c>
      <c r="D14" s="68"/>
      <c r="E14" s="70"/>
      <c r="F14" s="42" t="str">
        <f>IFERROR(AVERAGE(F13/F15),"")</f>
        <v/>
      </c>
      <c r="G14" s="68"/>
      <c r="H14" s="70"/>
      <c r="I14" s="42" t="str">
        <f>IFERROR(AVERAGE(I13/I15),"")</f>
        <v/>
      </c>
    </row>
    <row r="15" spans="1:9" s="1" customFormat="1" ht="15.75" x14ac:dyDescent="0.25">
      <c r="A15" s="43" t="s">
        <v>13</v>
      </c>
      <c r="B15" s="51"/>
      <c r="C15" s="41">
        <f>F36</f>
        <v>0</v>
      </c>
      <c r="D15" s="43" t="s">
        <v>14</v>
      </c>
      <c r="E15" s="52"/>
      <c r="F15" s="41">
        <f>F52</f>
        <v>0</v>
      </c>
      <c r="G15" s="43" t="s">
        <v>15</v>
      </c>
      <c r="H15" s="52"/>
      <c r="I15" s="41">
        <f>SUM(C15+F15)</f>
        <v>0</v>
      </c>
    </row>
    <row r="16" spans="1:9" s="1" customFormat="1" ht="15" customHeight="1" x14ac:dyDescent="0.25">
      <c r="A16" s="9"/>
      <c r="B16" s="8"/>
      <c r="C16" s="8"/>
      <c r="D16" s="8"/>
      <c r="E16" s="7"/>
      <c r="F16" s="7"/>
      <c r="G16" s="9"/>
      <c r="H16" s="45"/>
      <c r="I16" s="8"/>
    </row>
    <row r="17" spans="1:9" s="1" customFormat="1" ht="18.75" x14ac:dyDescent="0.25">
      <c r="A17" s="35" t="s">
        <v>16</v>
      </c>
      <c r="B17" s="35"/>
      <c r="C17" s="35"/>
      <c r="D17" s="28"/>
      <c r="E17" s="29"/>
      <c r="F17" s="29"/>
      <c r="G17" s="30"/>
      <c r="H17" s="28"/>
      <c r="I17" s="28"/>
    </row>
    <row r="18" spans="1:9" s="1" customFormat="1" x14ac:dyDescent="0.25">
      <c r="A18" s="9"/>
      <c r="B18" s="8"/>
      <c r="C18" s="8"/>
      <c r="D18" s="8"/>
      <c r="E18" s="7"/>
      <c r="F18" s="7"/>
      <c r="G18" s="9"/>
      <c r="H18" s="8"/>
      <c r="I18" s="8"/>
    </row>
    <row r="19" spans="1:9" s="1" customFormat="1" ht="18.75" x14ac:dyDescent="0.25">
      <c r="A19" s="12"/>
      <c r="B19" s="12"/>
      <c r="C19" s="13"/>
      <c r="D19" s="13"/>
      <c r="E19" s="13"/>
      <c r="F19" s="13"/>
      <c r="G19" s="3"/>
      <c r="H19" s="3"/>
      <c r="I19" s="14"/>
    </row>
    <row r="20" spans="1:9" s="1" customFormat="1" x14ac:dyDescent="0.25">
      <c r="B20" s="10" t="s">
        <v>17</v>
      </c>
      <c r="C20" s="10" t="s">
        <v>18</v>
      </c>
      <c r="D20" s="10" t="s">
        <v>19</v>
      </c>
      <c r="E20" s="10" t="s">
        <v>20</v>
      </c>
      <c r="F20" s="11" t="s">
        <v>60</v>
      </c>
      <c r="G20" s="15" t="s">
        <v>22</v>
      </c>
      <c r="H20" s="11" t="s">
        <v>23</v>
      </c>
    </row>
    <row r="21" spans="1:9" s="1" customFormat="1" ht="15.75" x14ac:dyDescent="0.25">
      <c r="A21" s="55"/>
      <c r="B21" s="50"/>
      <c r="C21" s="50"/>
      <c r="D21" s="50"/>
      <c r="E21" s="50"/>
      <c r="F21" s="48"/>
      <c r="G21" s="36" t="str">
        <f t="shared" ref="G21:G35" si="0">IFERROR($F21/$F$36,"")</f>
        <v/>
      </c>
      <c r="H21" s="50" t="s">
        <v>28</v>
      </c>
    </row>
    <row r="22" spans="1:9" s="1" customFormat="1" ht="15.75" x14ac:dyDescent="0.25">
      <c r="A22" s="55"/>
      <c r="B22" s="50"/>
      <c r="C22" s="50"/>
      <c r="D22" s="50"/>
      <c r="E22" s="50"/>
      <c r="F22" s="48"/>
      <c r="G22" s="36" t="str">
        <f t="shared" si="0"/>
        <v/>
      </c>
      <c r="H22" s="48"/>
    </row>
    <row r="23" spans="1:9" s="1" customFormat="1" ht="15.75" x14ac:dyDescent="0.25">
      <c r="A23" s="55"/>
      <c r="B23" s="50"/>
      <c r="C23" s="50"/>
      <c r="D23" s="50"/>
      <c r="E23" s="50"/>
      <c r="F23" s="48"/>
      <c r="G23" s="36" t="str">
        <f t="shared" si="0"/>
        <v/>
      </c>
      <c r="H23" s="48"/>
    </row>
    <row r="24" spans="1:9" s="1" customFormat="1" ht="15.75" x14ac:dyDescent="0.25">
      <c r="A24" s="55"/>
      <c r="B24" s="50"/>
      <c r="C24" s="50"/>
      <c r="D24" s="50"/>
      <c r="E24" s="50"/>
      <c r="F24" s="48"/>
      <c r="G24" s="36" t="str">
        <f t="shared" si="0"/>
        <v/>
      </c>
      <c r="H24" s="48"/>
    </row>
    <row r="25" spans="1:9" s="1" customFormat="1" ht="15.75" x14ac:dyDescent="0.25">
      <c r="A25" s="55"/>
      <c r="B25" s="50"/>
      <c r="C25" s="50"/>
      <c r="D25" s="50"/>
      <c r="E25" s="50"/>
      <c r="F25" s="48"/>
      <c r="G25" s="36" t="str">
        <f t="shared" si="0"/>
        <v/>
      </c>
      <c r="H25" s="48"/>
    </row>
    <row r="26" spans="1:9" s="1" customFormat="1" ht="15.75" x14ac:dyDescent="0.25">
      <c r="A26" s="55"/>
      <c r="B26" s="50"/>
      <c r="C26" s="50"/>
      <c r="D26" s="50"/>
      <c r="E26" s="50"/>
      <c r="F26" s="48"/>
      <c r="G26" s="36" t="str">
        <f t="shared" si="0"/>
        <v/>
      </c>
      <c r="H26" s="48"/>
    </row>
    <row r="27" spans="1:9" s="4" customFormat="1" ht="15.75" x14ac:dyDescent="0.25">
      <c r="A27" s="55"/>
      <c r="B27" s="50"/>
      <c r="C27" s="50"/>
      <c r="D27" s="50"/>
      <c r="E27" s="50"/>
      <c r="F27" s="48"/>
      <c r="G27" s="36" t="str">
        <f t="shared" si="0"/>
        <v/>
      </c>
      <c r="H27" s="48"/>
    </row>
    <row r="28" spans="1:9" s="4" customFormat="1" ht="15.75" x14ac:dyDescent="0.25">
      <c r="A28" s="55"/>
      <c r="B28" s="48"/>
      <c r="C28" s="48"/>
      <c r="D28" s="48"/>
      <c r="E28" s="48"/>
      <c r="F28" s="48"/>
      <c r="G28" s="36" t="str">
        <f t="shared" si="0"/>
        <v/>
      </c>
      <c r="H28" s="48"/>
    </row>
    <row r="29" spans="1:9" s="4" customFormat="1" ht="15.75" x14ac:dyDescent="0.25">
      <c r="A29" s="55"/>
      <c r="B29" s="48"/>
      <c r="C29" s="48"/>
      <c r="D29" s="48"/>
      <c r="E29" s="48"/>
      <c r="F29" s="48"/>
      <c r="G29" s="36" t="str">
        <f t="shared" si="0"/>
        <v/>
      </c>
      <c r="H29" s="48"/>
    </row>
    <row r="30" spans="1:9" s="4" customFormat="1" ht="15.75" x14ac:dyDescent="0.25">
      <c r="A30" s="55"/>
      <c r="B30" s="48"/>
      <c r="C30" s="48"/>
      <c r="D30" s="48"/>
      <c r="E30" s="48"/>
      <c r="F30" s="48"/>
      <c r="G30" s="36" t="str">
        <f t="shared" si="0"/>
        <v/>
      </c>
      <c r="H30" s="48"/>
    </row>
    <row r="31" spans="1:9" s="4" customFormat="1" ht="15.75" x14ac:dyDescent="0.25">
      <c r="A31" s="55"/>
      <c r="B31" s="48"/>
      <c r="C31" s="48"/>
      <c r="D31" s="48"/>
      <c r="E31" s="48"/>
      <c r="F31" s="48"/>
      <c r="G31" s="36" t="str">
        <f t="shared" si="0"/>
        <v/>
      </c>
      <c r="H31" s="48"/>
    </row>
    <row r="32" spans="1:9" s="4" customFormat="1" ht="15.75" x14ac:dyDescent="0.25">
      <c r="A32" s="55"/>
      <c r="B32" s="48"/>
      <c r="C32" s="48"/>
      <c r="D32" s="48"/>
      <c r="E32" s="48"/>
      <c r="F32" s="48"/>
      <c r="G32" s="36" t="str">
        <f t="shared" si="0"/>
        <v/>
      </c>
      <c r="H32" s="48"/>
    </row>
    <row r="33" spans="1:9" s="4" customFormat="1" ht="15.75" x14ac:dyDescent="0.25">
      <c r="A33" s="55"/>
      <c r="B33" s="48"/>
      <c r="C33" s="48"/>
      <c r="D33" s="48"/>
      <c r="E33" s="48"/>
      <c r="F33" s="48"/>
      <c r="G33" s="36" t="str">
        <f t="shared" si="0"/>
        <v/>
      </c>
      <c r="H33" s="48"/>
    </row>
    <row r="34" spans="1:9" s="4" customFormat="1" ht="15.75" x14ac:dyDescent="0.25">
      <c r="A34" s="55"/>
      <c r="B34" s="48"/>
      <c r="C34" s="48"/>
      <c r="D34" s="48"/>
      <c r="E34" s="48"/>
      <c r="F34" s="48"/>
      <c r="G34" s="36" t="str">
        <f t="shared" si="0"/>
        <v/>
      </c>
      <c r="H34" s="48"/>
    </row>
    <row r="35" spans="1:9" s="4" customFormat="1" ht="15.75" x14ac:dyDescent="0.25">
      <c r="A35" s="55"/>
      <c r="B35" s="48"/>
      <c r="C35" s="48"/>
      <c r="D35" s="48"/>
      <c r="E35" s="48"/>
      <c r="F35" s="48"/>
      <c r="G35" s="36" t="str">
        <f t="shared" si="0"/>
        <v/>
      </c>
      <c r="H35" s="48"/>
    </row>
    <row r="36" spans="1:9" s="24" customFormat="1" ht="18.75" x14ac:dyDescent="0.25">
      <c r="A36" s="57"/>
      <c r="B36" s="82" t="s">
        <v>42</v>
      </c>
      <c r="C36" s="82"/>
      <c r="D36" s="82"/>
      <c r="E36" s="82"/>
      <c r="F36" s="58">
        <f>SUBTOTAL(109,Table58481046[Final Contract Amount])</f>
        <v>0</v>
      </c>
      <c r="G36" s="59"/>
      <c r="H36" s="60"/>
      <c r="I36" s="59"/>
    </row>
    <row r="37" spans="1:9" s="18" customFormat="1" ht="18.75" x14ac:dyDescent="0.25">
      <c r="A37" s="12"/>
      <c r="B37" s="12"/>
      <c r="C37" s="12"/>
      <c r="D37" s="12" t="s">
        <v>43</v>
      </c>
      <c r="E37" s="12"/>
      <c r="F37" s="12"/>
      <c r="G37" s="16"/>
      <c r="H37" s="16"/>
      <c r="I37" s="17"/>
    </row>
    <row r="38" spans="1:9" s="19" customFormat="1" x14ac:dyDescent="0.25">
      <c r="B38" s="10" t="s">
        <v>17</v>
      </c>
      <c r="C38" s="10" t="s">
        <v>18</v>
      </c>
      <c r="D38" s="10" t="s">
        <v>19</v>
      </c>
      <c r="E38" s="10" t="s">
        <v>20</v>
      </c>
      <c r="F38" s="11" t="s">
        <v>60</v>
      </c>
      <c r="G38" s="15" t="s">
        <v>45</v>
      </c>
      <c r="H38" s="11" t="s">
        <v>23</v>
      </c>
    </row>
    <row r="39" spans="1:9" s="19" customFormat="1" ht="15.75" x14ac:dyDescent="0.25">
      <c r="A39" s="56"/>
      <c r="B39" s="50"/>
      <c r="C39" s="50"/>
      <c r="D39" s="50"/>
      <c r="E39" s="50"/>
      <c r="F39" s="49"/>
      <c r="G39" s="36" t="str">
        <f t="shared" ref="G39:G51" si="1">IFERROR($F39/$F$52,"")</f>
        <v/>
      </c>
      <c r="H39" s="50" t="s">
        <v>28</v>
      </c>
    </row>
    <row r="40" spans="1:9" s="19" customFormat="1" ht="15.75" x14ac:dyDescent="0.25">
      <c r="A40" s="56"/>
      <c r="B40" s="50"/>
      <c r="C40" s="50"/>
      <c r="D40" s="50"/>
      <c r="E40" s="50"/>
      <c r="F40" s="49"/>
      <c r="G40" s="36" t="str">
        <f t="shared" si="1"/>
        <v/>
      </c>
      <c r="H40" s="48"/>
    </row>
    <row r="41" spans="1:9" s="19" customFormat="1" ht="15.75" x14ac:dyDescent="0.25">
      <c r="A41" s="56"/>
      <c r="B41" s="50"/>
      <c r="C41" s="50"/>
      <c r="D41" s="50"/>
      <c r="E41" s="50"/>
      <c r="F41" s="49"/>
      <c r="G41" s="36" t="str">
        <f t="shared" si="1"/>
        <v/>
      </c>
      <c r="H41" s="48"/>
    </row>
    <row r="42" spans="1:9" s="19" customFormat="1" ht="15.75" x14ac:dyDescent="0.25">
      <c r="A42" s="56"/>
      <c r="B42" s="50"/>
      <c r="C42" s="50"/>
      <c r="D42" s="50"/>
      <c r="E42" s="50"/>
      <c r="F42" s="49"/>
      <c r="G42" s="36" t="str">
        <f t="shared" si="1"/>
        <v/>
      </c>
      <c r="H42" s="48"/>
    </row>
    <row r="43" spans="1:9" s="19" customFormat="1" ht="15.75" x14ac:dyDescent="0.25">
      <c r="A43" s="56"/>
      <c r="B43" s="50"/>
      <c r="C43" s="50"/>
      <c r="D43" s="50"/>
      <c r="E43" s="50"/>
      <c r="F43" s="49"/>
      <c r="G43" s="36" t="str">
        <f t="shared" si="1"/>
        <v/>
      </c>
      <c r="H43" s="48"/>
    </row>
    <row r="44" spans="1:9" s="19" customFormat="1" ht="15.75" x14ac:dyDescent="0.25">
      <c r="A44" s="56"/>
      <c r="B44" s="48"/>
      <c r="C44" s="48"/>
      <c r="D44" s="48"/>
      <c r="E44" s="48"/>
      <c r="F44" s="49"/>
      <c r="G44" s="36" t="str">
        <f t="shared" si="1"/>
        <v/>
      </c>
      <c r="H44" s="48"/>
    </row>
    <row r="45" spans="1:9" s="19" customFormat="1" ht="15.75" x14ac:dyDescent="0.25">
      <c r="A45" s="56"/>
      <c r="B45" s="48"/>
      <c r="C45" s="48"/>
      <c r="D45" s="48"/>
      <c r="E45" s="48"/>
      <c r="F45" s="49"/>
      <c r="G45" s="36" t="str">
        <f t="shared" si="1"/>
        <v/>
      </c>
      <c r="H45" s="48"/>
    </row>
    <row r="46" spans="1:9" s="19" customFormat="1" ht="15.75" x14ac:dyDescent="0.25">
      <c r="A46" s="56"/>
      <c r="B46" s="48"/>
      <c r="C46" s="48"/>
      <c r="D46" s="48"/>
      <c r="E46" s="48"/>
      <c r="F46" s="49"/>
      <c r="G46" s="36" t="str">
        <f t="shared" si="1"/>
        <v/>
      </c>
      <c r="H46" s="48"/>
    </row>
    <row r="47" spans="1:9" s="19" customFormat="1" ht="15.75" x14ac:dyDescent="0.25">
      <c r="A47" s="56"/>
      <c r="B47" s="48"/>
      <c r="C47" s="48"/>
      <c r="D47" s="48"/>
      <c r="E47" s="48"/>
      <c r="F47" s="49"/>
      <c r="G47" s="36" t="str">
        <f t="shared" si="1"/>
        <v/>
      </c>
      <c r="H47" s="48"/>
    </row>
    <row r="48" spans="1:9" s="4" customFormat="1" ht="15.75" x14ac:dyDescent="0.25">
      <c r="A48" s="56"/>
      <c r="B48" s="48"/>
      <c r="C48" s="48"/>
      <c r="D48" s="48"/>
      <c r="E48" s="48"/>
      <c r="F48" s="49"/>
      <c r="G48" s="36" t="str">
        <f t="shared" si="1"/>
        <v/>
      </c>
      <c r="H48" s="48"/>
    </row>
    <row r="49" spans="1:9" s="4" customFormat="1" ht="15.75" x14ac:dyDescent="0.25">
      <c r="A49" s="56"/>
      <c r="B49" s="48"/>
      <c r="C49" s="48"/>
      <c r="D49" s="48"/>
      <c r="E49" s="48"/>
      <c r="F49" s="49"/>
      <c r="G49" s="36" t="str">
        <f t="shared" si="1"/>
        <v/>
      </c>
      <c r="H49" s="48"/>
    </row>
    <row r="50" spans="1:9" s="4" customFormat="1" ht="15.75" x14ac:dyDescent="0.25">
      <c r="A50" s="56"/>
      <c r="B50" s="48"/>
      <c r="C50" s="48"/>
      <c r="D50" s="48"/>
      <c r="E50" s="48"/>
      <c r="F50" s="49"/>
      <c r="G50" s="36" t="str">
        <f t="shared" si="1"/>
        <v/>
      </c>
      <c r="H50" s="48"/>
    </row>
    <row r="51" spans="1:9" s="4" customFormat="1" ht="15.75" x14ac:dyDescent="0.25">
      <c r="A51" s="56"/>
      <c r="B51" s="48"/>
      <c r="C51" s="48"/>
      <c r="D51" s="48"/>
      <c r="E51" s="48"/>
      <c r="F51" s="49"/>
      <c r="G51" s="36" t="str">
        <f t="shared" si="1"/>
        <v/>
      </c>
      <c r="H51" s="48"/>
    </row>
    <row r="52" spans="1:9" s="24" customFormat="1" ht="18.75" x14ac:dyDescent="0.25">
      <c r="A52" s="61"/>
      <c r="B52" s="83" t="s">
        <v>56</v>
      </c>
      <c r="C52" s="83"/>
      <c r="D52" s="83"/>
      <c r="E52" s="83"/>
      <c r="F52" s="62">
        <f>SUBTOTAL(109,Table69591157[Final Contract Amount])</f>
        <v>0</v>
      </c>
      <c r="G52" s="63"/>
      <c r="H52" s="64"/>
      <c r="I52" s="63"/>
    </row>
    <row r="53" spans="1:9" s="18" customFormat="1" ht="18.75" x14ac:dyDescent="0.25">
      <c r="B53" s="12"/>
      <c r="C53" s="12"/>
      <c r="D53" s="12"/>
      <c r="E53" s="12"/>
      <c r="F53" s="12"/>
      <c r="G53" s="16"/>
      <c r="H53" s="16"/>
      <c r="I53" s="17"/>
    </row>
  </sheetData>
  <sheetProtection insertRows="0" deleteRows="0" sort="0" autoFilter="0"/>
  <mergeCells count="22">
    <mergeCell ref="A9:C9"/>
    <mergeCell ref="D9:F9"/>
    <mergeCell ref="G9:I9"/>
    <mergeCell ref="D2:I6"/>
    <mergeCell ref="D1:I1"/>
    <mergeCell ref="B3:C3"/>
    <mergeCell ref="B4:C4"/>
    <mergeCell ref="B5:C5"/>
    <mergeCell ref="B36:E36"/>
    <mergeCell ref="B52:E52"/>
    <mergeCell ref="A13:A14"/>
    <mergeCell ref="B13:B14"/>
    <mergeCell ref="D13:D14"/>
    <mergeCell ref="E13:E14"/>
    <mergeCell ref="G13:G14"/>
    <mergeCell ref="H13:H14"/>
    <mergeCell ref="A11:A12"/>
    <mergeCell ref="B11:B12"/>
    <mergeCell ref="D11:D12"/>
    <mergeCell ref="E11:E12"/>
    <mergeCell ref="G11:G12"/>
    <mergeCell ref="H11:H12"/>
  </mergeCells>
  <pageMargins left="0.25" right="0.25" top="0.75" bottom="0.75" header="0.3" footer="0.3"/>
  <pageSetup scale="46" fitToHeight="0" orientation="landscape" r:id="rId1"/>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21C8F53-0044-4148-9CBC-5D99F2CC9DC9}">
          <x14:formula1>
            <xm:f>'Appendices and References'!$A$9:$A$13</xm:f>
          </x14:formula1>
          <xm:sqref>E21:E35 E39:E51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03F6-C9F5-4078-8C67-08F30B3CD7F0}">
  <sheetPr>
    <pageSetUpPr fitToPage="1"/>
  </sheetPr>
  <dimension ref="A1:L50"/>
  <sheetViews>
    <sheetView zoomScale="85" zoomScaleNormal="85" workbookViewId="0">
      <selection activeCell="D18" sqref="D18"/>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1" t="s">
        <v>5</v>
      </c>
      <c r="B6" s="72"/>
      <c r="C6" s="72"/>
      <c r="D6" s="73"/>
      <c r="E6" s="74" t="s">
        <v>6</v>
      </c>
      <c r="F6" s="75"/>
      <c r="G6" s="75"/>
      <c r="H6" s="76"/>
      <c r="I6" s="77" t="s">
        <v>7</v>
      </c>
      <c r="J6" s="78"/>
      <c r="K6" s="78"/>
      <c r="L6" s="79"/>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69"/>
      <c r="C8" s="41">
        <f>SUMIF('Project 2'!$E$18:$E$32,"MBE",'Project 2'!$F$18:$F$32)</f>
        <v>0</v>
      </c>
      <c r="D8" s="41">
        <f>SUMIF('Project 2'!$E$18:$E$32,"MBE",'Project 2'!$H$18:$H$32)</f>
        <v>0</v>
      </c>
      <c r="E8" s="68" t="s">
        <v>11</v>
      </c>
      <c r="F8" s="69"/>
      <c r="G8" s="41">
        <f>SUMIF('Project 2'!$E$36:$E$48,"MBE",'Project 2'!$F$36:$F$48)</f>
        <v>0</v>
      </c>
      <c r="H8" s="41">
        <f>SUMIF('Project 2'!$E$36:$E$48,"MBE",'Project 2'!$H$36:$H$48)</f>
        <v>0</v>
      </c>
      <c r="I8" s="68" t="s">
        <v>11</v>
      </c>
      <c r="J8" s="69"/>
      <c r="K8" s="41">
        <f>SUM(C8+G8)</f>
        <v>0</v>
      </c>
      <c r="L8" s="41">
        <f>SUM(D8+H8)</f>
        <v>0</v>
      </c>
    </row>
    <row r="9" spans="1:12" s="1" customFormat="1" ht="15.75" customHeight="1" x14ac:dyDescent="0.25">
      <c r="A9" s="68"/>
      <c r="B9" s="70"/>
      <c r="C9" s="42" t="e">
        <f>AVERAGE(C8/C12)</f>
        <v>#DIV/0!</v>
      </c>
      <c r="D9" s="42" t="e">
        <f>AVERAGE(D8/D12)</f>
        <v>#DIV/0!</v>
      </c>
      <c r="E9" s="68"/>
      <c r="F9" s="70"/>
      <c r="G9" s="42" t="e">
        <f>AVERAGE(G8/G12)</f>
        <v>#DIV/0!</v>
      </c>
      <c r="H9" s="42" t="e">
        <f>AVERAGE(H8/H12)</f>
        <v>#DIV/0!</v>
      </c>
      <c r="I9" s="68"/>
      <c r="J9" s="70"/>
      <c r="K9" s="42" t="e">
        <f>AVERAGE(K8/K12)</f>
        <v>#DIV/0!</v>
      </c>
      <c r="L9" s="42" t="e">
        <f>AVERAGE(L8/L12)</f>
        <v>#DIV/0!</v>
      </c>
    </row>
    <row r="10" spans="1:12" s="1" customFormat="1" ht="15.75" customHeight="1" x14ac:dyDescent="0.25">
      <c r="A10" s="68" t="s">
        <v>12</v>
      </c>
      <c r="B10" s="69"/>
      <c r="C10" s="41">
        <f>SUMIF('Project 2'!$E$18:$E$32,"WBE",'Project 2'!$F$18:$F$32)</f>
        <v>0</v>
      </c>
      <c r="D10" s="41">
        <f>SUMIF('Project 2'!$E$18:$E$32,"WBE",'Project 2'!$H$18:$H$32)</f>
        <v>0</v>
      </c>
      <c r="E10" s="68" t="s">
        <v>12</v>
      </c>
      <c r="F10" s="69"/>
      <c r="G10" s="41">
        <f>SUMIF('Project 2'!$E$36:$E$48,"WBE",'Project 2'!$F$36:$F$48)</f>
        <v>0</v>
      </c>
      <c r="H10" s="41">
        <f>SUMIF('Project 2'!$E$36:$E$48,"WBE",'Project 2'!$H$36:$H$48)</f>
        <v>0</v>
      </c>
      <c r="I10" s="68" t="s">
        <v>12</v>
      </c>
      <c r="J10" s="69"/>
      <c r="K10" s="41">
        <f>SUM(C10+G10)</f>
        <v>0</v>
      </c>
      <c r="L10" s="41">
        <f>SUM(D10+H10)</f>
        <v>0</v>
      </c>
    </row>
    <row r="11" spans="1:12" s="1" customFormat="1" ht="15.75" customHeight="1" x14ac:dyDescent="0.25">
      <c r="A11" s="68"/>
      <c r="B11" s="70"/>
      <c r="C11" s="42" t="e">
        <f>AVERAGE(C10/C12)</f>
        <v>#DIV/0!</v>
      </c>
      <c r="D11" s="42" t="e">
        <f>AVERAGE(D10/D12)</f>
        <v>#DIV/0!</v>
      </c>
      <c r="E11" s="68"/>
      <c r="F11" s="70"/>
      <c r="G11" s="42" t="e">
        <f>AVERAGE(G10/G12)</f>
        <v>#DIV/0!</v>
      </c>
      <c r="H11" s="42" t="e">
        <f>AVERAGE(H10/H12)</f>
        <v>#DIV/0!</v>
      </c>
      <c r="I11" s="68"/>
      <c r="J11" s="70"/>
      <c r="K11" s="42" t="e">
        <f>AVERAGE(K10/K12)</f>
        <v>#DIV/0!</v>
      </c>
      <c r="L11" s="42" t="e">
        <f>AVERAGE(L10/L12)</f>
        <v>#DIV/0!</v>
      </c>
    </row>
    <row r="12" spans="1:12" s="1" customFormat="1" ht="15.75" x14ac:dyDescent="0.25">
      <c r="A12" s="43" t="s">
        <v>13</v>
      </c>
      <c r="B12" s="51"/>
      <c r="C12" s="41">
        <f>F33</f>
        <v>0</v>
      </c>
      <c r="D12" s="41">
        <f>H33</f>
        <v>0</v>
      </c>
      <c r="E12" s="43" t="s">
        <v>14</v>
      </c>
      <c r="F12" s="52"/>
      <c r="G12" s="41">
        <f>F49</f>
        <v>0</v>
      </c>
      <c r="H12" s="41">
        <f>H49</f>
        <v>0</v>
      </c>
      <c r="I12" s="43" t="s">
        <v>15</v>
      </c>
      <c r="J12" s="52"/>
      <c r="K12" s="41">
        <f>SUM(C12+G12)</f>
        <v>0</v>
      </c>
      <c r="L12" s="41">
        <f>SUM(D12+H12)</f>
        <v>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c r="C18" s="50"/>
      <c r="D18" s="50"/>
      <c r="E18" s="50"/>
      <c r="F18" s="49"/>
      <c r="G18" s="36" t="str">
        <f t="shared" ref="G18:G32" si="0">IFERROR($F18/$F$33,"")</f>
        <v/>
      </c>
      <c r="H18" s="48"/>
      <c r="I18" s="36" t="str">
        <f t="shared" ref="I18:I32" si="1">IFERROR($H18/$H$33,"")</f>
        <v/>
      </c>
      <c r="J18" s="50" t="s">
        <v>28</v>
      </c>
    </row>
    <row r="19" spans="1:10" s="1" customFormat="1" ht="15.75" x14ac:dyDescent="0.25">
      <c r="A19" s="22"/>
      <c r="B19" s="50"/>
      <c r="C19" s="50"/>
      <c r="D19" s="50"/>
      <c r="E19" s="50"/>
      <c r="F19" s="49"/>
      <c r="G19" s="36" t="str">
        <f t="shared" si="0"/>
        <v/>
      </c>
      <c r="H19" s="48"/>
      <c r="I19" s="36" t="str">
        <f t="shared" si="1"/>
        <v/>
      </c>
      <c r="J19" s="48"/>
    </row>
    <row r="20" spans="1:10" s="1" customFormat="1" ht="15.75" x14ac:dyDescent="0.25">
      <c r="A20" s="22"/>
      <c r="B20" s="50"/>
      <c r="C20" s="50"/>
      <c r="D20" s="50"/>
      <c r="E20" s="50"/>
      <c r="F20" s="49"/>
      <c r="G20" s="36" t="str">
        <f t="shared" si="0"/>
        <v/>
      </c>
      <c r="H20" s="48"/>
      <c r="I20" s="36" t="str">
        <f t="shared" si="1"/>
        <v/>
      </c>
      <c r="J20" s="48"/>
    </row>
    <row r="21" spans="1:10" s="1" customFormat="1" ht="15.75" x14ac:dyDescent="0.25">
      <c r="A21" s="22"/>
      <c r="B21" s="50"/>
      <c r="C21" s="50"/>
      <c r="D21" s="50"/>
      <c r="E21" s="50"/>
      <c r="F21" s="49"/>
      <c r="G21" s="36" t="str">
        <f t="shared" si="0"/>
        <v/>
      </c>
      <c r="H21" s="48"/>
      <c r="I21" s="36" t="str">
        <f t="shared" si="1"/>
        <v/>
      </c>
      <c r="J21" s="48"/>
    </row>
    <row r="22" spans="1:10" s="1" customFormat="1" ht="15.75" x14ac:dyDescent="0.25">
      <c r="A22" s="22"/>
      <c r="B22" s="50"/>
      <c r="C22" s="50"/>
      <c r="D22" s="50"/>
      <c r="E22" s="50"/>
      <c r="F22" s="49"/>
      <c r="G22" s="36" t="str">
        <f t="shared" si="0"/>
        <v/>
      </c>
      <c r="H22" s="48"/>
      <c r="I22" s="36" t="str">
        <f t="shared" si="1"/>
        <v/>
      </c>
      <c r="J22" s="48"/>
    </row>
    <row r="23" spans="1:10" s="1" customFormat="1" ht="15.75" x14ac:dyDescent="0.25">
      <c r="A23" s="22"/>
      <c r="B23" s="50"/>
      <c r="C23" s="50"/>
      <c r="D23" s="50"/>
      <c r="E23" s="50"/>
      <c r="F23" s="49"/>
      <c r="G23" s="36" t="str">
        <f t="shared" si="0"/>
        <v/>
      </c>
      <c r="H23" s="48"/>
      <c r="I23" s="36" t="str">
        <f t="shared" si="1"/>
        <v/>
      </c>
      <c r="J23" s="48"/>
    </row>
    <row r="24" spans="1:10" s="4" customFormat="1" ht="15.75" x14ac:dyDescent="0.25">
      <c r="A24" s="22"/>
      <c r="B24" s="50"/>
      <c r="C24" s="50"/>
      <c r="D24" s="50"/>
      <c r="E24" s="50"/>
      <c r="F24" s="49"/>
      <c r="G24" s="36" t="str">
        <f t="shared" si="0"/>
        <v/>
      </c>
      <c r="H24" s="48"/>
      <c r="I24" s="36" t="str">
        <f t="shared" si="1"/>
        <v/>
      </c>
      <c r="J24" s="48"/>
    </row>
    <row r="25" spans="1:10" s="4" customFormat="1" ht="15.75" x14ac:dyDescent="0.25">
      <c r="A25" s="22"/>
      <c r="B25" s="48"/>
      <c r="C25" s="48"/>
      <c r="D25" s="48"/>
      <c r="E25" s="48"/>
      <c r="F25" s="49"/>
      <c r="G25" s="36" t="str">
        <f t="shared" si="0"/>
        <v/>
      </c>
      <c r="H25" s="48"/>
      <c r="I25" s="36" t="str">
        <f t="shared" si="1"/>
        <v/>
      </c>
      <c r="J25" s="48"/>
    </row>
    <row r="26" spans="1:10" s="4" customFormat="1" ht="15.75" x14ac:dyDescent="0.25">
      <c r="A26" s="22"/>
      <c r="B26" s="48"/>
      <c r="C26" s="48"/>
      <c r="D26" s="48"/>
      <c r="E26" s="48"/>
      <c r="F26" s="49"/>
      <c r="G26" s="36" t="str">
        <f t="shared" si="0"/>
        <v/>
      </c>
      <c r="H26" s="48"/>
      <c r="I26" s="36" t="str">
        <f t="shared" si="1"/>
        <v/>
      </c>
      <c r="J26" s="48"/>
    </row>
    <row r="27" spans="1:10" s="4" customFormat="1" ht="15.75" x14ac:dyDescent="0.25">
      <c r="A27" s="22"/>
      <c r="B27" s="48"/>
      <c r="C27" s="48"/>
      <c r="D27" s="48"/>
      <c r="E27" s="48"/>
      <c r="F27" s="49"/>
      <c r="G27" s="36" t="str">
        <f t="shared" si="0"/>
        <v/>
      </c>
      <c r="H27" s="48"/>
      <c r="I27" s="36" t="str">
        <f t="shared" si="1"/>
        <v/>
      </c>
      <c r="J27" s="48"/>
    </row>
    <row r="28" spans="1:10" s="4" customFormat="1" ht="15.75" x14ac:dyDescent="0.25">
      <c r="A28" s="22"/>
      <c r="B28" s="48"/>
      <c r="C28" s="48"/>
      <c r="D28" s="48"/>
      <c r="E28" s="48"/>
      <c r="F28" s="49"/>
      <c r="G28" s="36" t="str">
        <f t="shared" si="0"/>
        <v/>
      </c>
      <c r="H28" s="48"/>
      <c r="I28" s="36" t="str">
        <f t="shared" si="1"/>
        <v/>
      </c>
      <c r="J28" s="48"/>
    </row>
    <row r="29" spans="1:10" s="4" customFormat="1" ht="15.75" x14ac:dyDescent="0.25">
      <c r="A29" s="22"/>
      <c r="B29" s="48"/>
      <c r="C29" s="48"/>
      <c r="D29" s="48"/>
      <c r="E29" s="48"/>
      <c r="F29" s="49"/>
      <c r="G29" s="36" t="str">
        <f t="shared" si="0"/>
        <v/>
      </c>
      <c r="H29" s="48"/>
      <c r="I29" s="36" t="str">
        <f t="shared" si="1"/>
        <v/>
      </c>
      <c r="J29" s="48"/>
    </row>
    <row r="30" spans="1:10" s="4" customFormat="1" ht="15.75" x14ac:dyDescent="0.25">
      <c r="A30" s="22"/>
      <c r="B30" s="48"/>
      <c r="C30" s="48"/>
      <c r="D30" s="48"/>
      <c r="E30" s="48"/>
      <c r="F30" s="49"/>
      <c r="G30" s="36" t="str">
        <f t="shared" si="0"/>
        <v/>
      </c>
      <c r="H30" s="48"/>
      <c r="I30" s="36" t="str">
        <f t="shared" si="1"/>
        <v/>
      </c>
      <c r="J30" s="48"/>
    </row>
    <row r="31" spans="1:10" s="4" customFormat="1" ht="15.75" x14ac:dyDescent="0.25">
      <c r="A31" s="22"/>
      <c r="B31" s="48"/>
      <c r="C31" s="48"/>
      <c r="D31" s="48"/>
      <c r="E31" s="48"/>
      <c r="F31" s="49"/>
      <c r="G31" s="36" t="str">
        <f t="shared" si="0"/>
        <v/>
      </c>
      <c r="H31" s="48"/>
      <c r="I31" s="36" t="str">
        <f t="shared" si="1"/>
        <v/>
      </c>
      <c r="J31" s="48"/>
    </row>
    <row r="32" spans="1:10" s="4" customFormat="1" ht="15.75" x14ac:dyDescent="0.25">
      <c r="A32" s="22"/>
      <c r="B32" s="48"/>
      <c r="C32" s="48"/>
      <c r="D32" s="48"/>
      <c r="E32" s="48"/>
      <c r="F32" s="49"/>
      <c r="G32" s="36" t="str">
        <f t="shared" si="0"/>
        <v/>
      </c>
      <c r="H32" s="48"/>
      <c r="I32" s="36" t="str">
        <f t="shared" si="1"/>
        <v/>
      </c>
      <c r="J32" s="48"/>
    </row>
    <row r="33" spans="1:12" s="24" customFormat="1" ht="18.75" x14ac:dyDescent="0.25">
      <c r="A33" s="23"/>
      <c r="B33" s="80" t="s">
        <v>42</v>
      </c>
      <c r="C33" s="80"/>
      <c r="D33" s="80"/>
      <c r="E33" s="80"/>
      <c r="F33" s="47">
        <f>SUBTOTAL(109,Table584810464[Contract Value])</f>
        <v>0</v>
      </c>
      <c r="G33" s="37"/>
      <c r="H33" s="47">
        <f>SUBTOTAL(109,Table584810464[Actual Spend])</f>
        <v>0</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c r="C36" s="50"/>
      <c r="D36" s="50"/>
      <c r="E36" s="50"/>
      <c r="F36" s="49"/>
      <c r="G36" s="36" t="str">
        <f t="shared" ref="G36:G48" si="2">IFERROR($F36/$F$49,"")</f>
        <v/>
      </c>
      <c r="H36" s="49"/>
      <c r="I36" s="36" t="str">
        <f t="shared" ref="I36:I48" si="3">IFERROR($H36/$H$49,"")</f>
        <v/>
      </c>
      <c r="J36" s="50" t="s">
        <v>28</v>
      </c>
    </row>
    <row r="37" spans="1:12" s="19" customFormat="1" ht="15.75" x14ac:dyDescent="0.25">
      <c r="A37" s="25"/>
      <c r="B37" s="50"/>
      <c r="C37" s="50"/>
      <c r="D37" s="50"/>
      <c r="E37" s="50"/>
      <c r="F37" s="49"/>
      <c r="G37" s="36" t="str">
        <f t="shared" si="2"/>
        <v/>
      </c>
      <c r="H37" s="49"/>
      <c r="I37" s="36" t="str">
        <f t="shared" si="3"/>
        <v/>
      </c>
      <c r="J37" s="48"/>
    </row>
    <row r="38" spans="1:12" s="19" customFormat="1" ht="15.75" x14ac:dyDescent="0.25">
      <c r="A38" s="25"/>
      <c r="B38" s="50"/>
      <c r="C38" s="50"/>
      <c r="D38" s="50"/>
      <c r="E38" s="50"/>
      <c r="F38" s="49"/>
      <c r="G38" s="36" t="str">
        <f t="shared" si="2"/>
        <v/>
      </c>
      <c r="H38" s="49"/>
      <c r="I38" s="36" t="str">
        <f t="shared" si="3"/>
        <v/>
      </c>
      <c r="J38" s="48"/>
    </row>
    <row r="39" spans="1:12" s="19" customFormat="1" ht="15.75" x14ac:dyDescent="0.25">
      <c r="A39" s="25"/>
      <c r="B39" s="50"/>
      <c r="C39" s="50"/>
      <c r="D39" s="50"/>
      <c r="E39" s="50"/>
      <c r="F39" s="49"/>
      <c r="G39" s="36" t="str">
        <f t="shared" si="2"/>
        <v/>
      </c>
      <c r="H39" s="49"/>
      <c r="I39" s="36" t="str">
        <f t="shared" si="3"/>
        <v/>
      </c>
      <c r="J39" s="48"/>
    </row>
    <row r="40" spans="1:12" s="19" customFormat="1" ht="15.75" x14ac:dyDescent="0.25">
      <c r="A40" s="25"/>
      <c r="B40" s="50"/>
      <c r="C40" s="50"/>
      <c r="D40" s="50"/>
      <c r="E40" s="50"/>
      <c r="F40" s="49"/>
      <c r="G40" s="36" t="str">
        <f t="shared" si="2"/>
        <v/>
      </c>
      <c r="H40" s="49"/>
      <c r="I40" s="36" t="str">
        <f t="shared" si="3"/>
        <v/>
      </c>
      <c r="J40" s="48"/>
    </row>
    <row r="41" spans="1:12" s="19" customFormat="1" ht="15.75" x14ac:dyDescent="0.25">
      <c r="A41" s="25"/>
      <c r="B41" s="48"/>
      <c r="C41" s="48"/>
      <c r="D41" s="48"/>
      <c r="E41" s="48"/>
      <c r="F41" s="49"/>
      <c r="G41" s="36" t="str">
        <f t="shared" si="2"/>
        <v/>
      </c>
      <c r="H41" s="49"/>
      <c r="I41" s="36" t="str">
        <f t="shared" si="3"/>
        <v/>
      </c>
      <c r="J41" s="48"/>
    </row>
    <row r="42" spans="1:12" s="19" customFormat="1" ht="15.75" x14ac:dyDescent="0.25">
      <c r="A42" s="25"/>
      <c r="B42" s="48"/>
      <c r="C42" s="48"/>
      <c r="D42" s="48"/>
      <c r="E42" s="48"/>
      <c r="F42" s="49"/>
      <c r="G42" s="36" t="str">
        <f t="shared" si="2"/>
        <v/>
      </c>
      <c r="H42" s="49"/>
      <c r="I42" s="36" t="str">
        <f t="shared" si="3"/>
        <v/>
      </c>
      <c r="J42" s="48"/>
    </row>
    <row r="43" spans="1:12" s="19" customFormat="1" ht="15.75" x14ac:dyDescent="0.25">
      <c r="A43" s="25"/>
      <c r="B43" s="48"/>
      <c r="C43" s="48"/>
      <c r="D43" s="48"/>
      <c r="E43" s="48"/>
      <c r="F43" s="49"/>
      <c r="G43" s="36" t="str">
        <f t="shared" si="2"/>
        <v/>
      </c>
      <c r="H43" s="49"/>
      <c r="I43" s="36" t="str">
        <f t="shared" si="3"/>
        <v/>
      </c>
      <c r="J43" s="48"/>
    </row>
    <row r="44" spans="1:12" s="19" customFormat="1" ht="15.75" x14ac:dyDescent="0.25">
      <c r="A44" s="25"/>
      <c r="B44" s="48"/>
      <c r="C44" s="48"/>
      <c r="D44" s="48"/>
      <c r="E44" s="48"/>
      <c r="F44" s="49"/>
      <c r="G44" s="36" t="str">
        <f t="shared" si="2"/>
        <v/>
      </c>
      <c r="H44" s="49"/>
      <c r="I44" s="36" t="str">
        <f t="shared" si="3"/>
        <v/>
      </c>
      <c r="J44" s="48"/>
    </row>
    <row r="45" spans="1:12" s="4" customFormat="1" ht="15.75" x14ac:dyDescent="0.25">
      <c r="A45" s="25"/>
      <c r="B45" s="48"/>
      <c r="C45" s="48"/>
      <c r="D45" s="48"/>
      <c r="E45" s="48"/>
      <c r="F45" s="49"/>
      <c r="G45" s="36" t="str">
        <f t="shared" si="2"/>
        <v/>
      </c>
      <c r="H45" s="49"/>
      <c r="I45" s="36" t="str">
        <f t="shared" si="3"/>
        <v/>
      </c>
      <c r="J45" s="48"/>
    </row>
    <row r="46" spans="1:12" s="4" customFormat="1" ht="15.75" x14ac:dyDescent="0.25">
      <c r="A46" s="25"/>
      <c r="B46" s="48"/>
      <c r="C46" s="48"/>
      <c r="D46" s="48"/>
      <c r="E46" s="48"/>
      <c r="F46" s="49"/>
      <c r="G46" s="36" t="str">
        <f t="shared" si="2"/>
        <v/>
      </c>
      <c r="H46" s="49"/>
      <c r="I46" s="36" t="str">
        <f t="shared" si="3"/>
        <v/>
      </c>
      <c r="J46" s="48"/>
    </row>
    <row r="47" spans="1:12" s="4" customFormat="1" ht="15.75" x14ac:dyDescent="0.25">
      <c r="A47" s="25"/>
      <c r="B47" s="48"/>
      <c r="C47" s="48"/>
      <c r="D47" s="48"/>
      <c r="E47" s="48"/>
      <c r="F47" s="49"/>
      <c r="G47" s="36" t="str">
        <f t="shared" si="2"/>
        <v/>
      </c>
      <c r="H47" s="49"/>
      <c r="I47" s="36" t="str">
        <f t="shared" si="3"/>
        <v/>
      </c>
      <c r="J47" s="48"/>
    </row>
    <row r="48" spans="1:12" s="4" customFormat="1" ht="15.75" x14ac:dyDescent="0.25">
      <c r="A48" s="25"/>
      <c r="B48" s="48"/>
      <c r="C48" s="48"/>
      <c r="D48" s="48"/>
      <c r="E48" s="48"/>
      <c r="F48" s="49"/>
      <c r="G48" s="36" t="str">
        <f t="shared" si="2"/>
        <v/>
      </c>
      <c r="H48" s="49"/>
      <c r="I48" s="36" t="str">
        <f t="shared" si="3"/>
        <v/>
      </c>
      <c r="J48" s="48"/>
    </row>
    <row r="49" spans="1:12" s="24" customFormat="1" ht="18.75" x14ac:dyDescent="0.25">
      <c r="A49" s="26"/>
      <c r="B49" s="81" t="s">
        <v>56</v>
      </c>
      <c r="C49" s="81"/>
      <c r="D49" s="81"/>
      <c r="E49" s="81"/>
      <c r="F49" s="40">
        <f>SUBTOTAL(109,Table695911575[Contract Value])</f>
        <v>0</v>
      </c>
      <c r="G49" s="21"/>
      <c r="H49" s="46">
        <f>SUBTOTAL(109,Table695911575[Actual Spend])</f>
        <v>0</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B33:E33"/>
    <mergeCell ref="B49:E49"/>
    <mergeCell ref="A10:A11"/>
    <mergeCell ref="B10:B11"/>
    <mergeCell ref="E10:E11"/>
    <mergeCell ref="F10:F11"/>
    <mergeCell ref="I10:I11"/>
    <mergeCell ref="J10:J11"/>
    <mergeCell ref="A6:D6"/>
    <mergeCell ref="E6:H6"/>
    <mergeCell ref="I6:L6"/>
    <mergeCell ref="A8:A9"/>
    <mergeCell ref="B8:B9"/>
    <mergeCell ref="E8:E9"/>
    <mergeCell ref="F8:F9"/>
    <mergeCell ref="I8:I9"/>
    <mergeCell ref="J8:J9"/>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8183365-E5EA-4EEA-AB4A-996F7FDF4A79}">
          <x14:formula1>
            <xm:f>'Appendices and References'!$A$9:$A$13</xm:f>
          </x14:formula1>
          <xm:sqref>E18:E32 E36:E48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E82E-59BA-4076-923C-C47E1BA0498E}">
  <sheetPr>
    <pageSetUpPr fitToPage="1"/>
  </sheetPr>
  <dimension ref="A1:L50"/>
  <sheetViews>
    <sheetView zoomScale="85" zoomScaleNormal="85" workbookViewId="0">
      <selection activeCell="C26" sqref="C26"/>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1" t="s">
        <v>5</v>
      </c>
      <c r="B6" s="72"/>
      <c r="C6" s="72"/>
      <c r="D6" s="73"/>
      <c r="E6" s="74" t="s">
        <v>6</v>
      </c>
      <c r="F6" s="75"/>
      <c r="G6" s="75"/>
      <c r="H6" s="76"/>
      <c r="I6" s="77" t="s">
        <v>7</v>
      </c>
      <c r="J6" s="78"/>
      <c r="K6" s="78"/>
      <c r="L6" s="79"/>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69"/>
      <c r="C8" s="41">
        <f>SUMIF('Project 3'!$E$18:$E$32,"MBE",'Project 3'!$F$18:$F$32)</f>
        <v>0</v>
      </c>
      <c r="D8" s="41">
        <f>SUMIF('Project 3'!$E$18:$E$32,"MBE",'Project 3'!$H$18:$H$32)</f>
        <v>0</v>
      </c>
      <c r="E8" s="68" t="s">
        <v>11</v>
      </c>
      <c r="F8" s="69"/>
      <c r="G8" s="41">
        <f>SUMIF('Project 3'!$E$36:$E$48,"MBE",'Project 3'!$F$36:$F$48)</f>
        <v>0</v>
      </c>
      <c r="H8" s="41">
        <f>SUMIF('Project 3'!$E$36:$E$48,"MBE",'Project 3'!$H$36:$H$48)</f>
        <v>0</v>
      </c>
      <c r="I8" s="68" t="s">
        <v>11</v>
      </c>
      <c r="J8" s="69"/>
      <c r="K8" s="41">
        <f>SUM(C8+G8)</f>
        <v>0</v>
      </c>
      <c r="L8" s="41">
        <f>SUM(D8+H8)</f>
        <v>0</v>
      </c>
    </row>
    <row r="9" spans="1:12" s="1" customFormat="1" ht="15.75" customHeight="1" x14ac:dyDescent="0.25">
      <c r="A9" s="68"/>
      <c r="B9" s="70"/>
      <c r="C9" s="42" t="e">
        <f>AVERAGE(C8/C12)</f>
        <v>#DIV/0!</v>
      </c>
      <c r="D9" s="42" t="e">
        <f>AVERAGE(D8/D12)</f>
        <v>#DIV/0!</v>
      </c>
      <c r="E9" s="68"/>
      <c r="F9" s="70"/>
      <c r="G9" s="42" t="e">
        <f>AVERAGE(G8/G12)</f>
        <v>#DIV/0!</v>
      </c>
      <c r="H9" s="42" t="e">
        <f>AVERAGE(H8/H12)</f>
        <v>#DIV/0!</v>
      </c>
      <c r="I9" s="68"/>
      <c r="J9" s="70"/>
      <c r="K9" s="42" t="e">
        <f>AVERAGE(K8/K12)</f>
        <v>#DIV/0!</v>
      </c>
      <c r="L9" s="42" t="e">
        <f>AVERAGE(L8/L12)</f>
        <v>#DIV/0!</v>
      </c>
    </row>
    <row r="10" spans="1:12" s="1" customFormat="1" ht="15.75" customHeight="1" x14ac:dyDescent="0.25">
      <c r="A10" s="68" t="s">
        <v>12</v>
      </c>
      <c r="B10" s="69"/>
      <c r="C10" s="41">
        <f>SUMIF('Project 3'!$E$18:$E$32,"WBE",'Project 3'!$F$18:$F$32)</f>
        <v>0</v>
      </c>
      <c r="D10" s="41">
        <f>SUMIF('Project 3'!$E$18:$E$32,"WBE",'Project 3'!$H$18:$H$32)</f>
        <v>0</v>
      </c>
      <c r="E10" s="68" t="s">
        <v>12</v>
      </c>
      <c r="F10" s="69"/>
      <c r="G10" s="41">
        <f>SUMIF('Project 3'!$E$36:$E$48,"WBE",'Project 3'!$F$36:$F$48)</f>
        <v>0</v>
      </c>
      <c r="H10" s="41">
        <f>SUMIF('Project 3'!$E$36:$E$48,"WBE",'Project 3'!$H$36:$H$48)</f>
        <v>0</v>
      </c>
      <c r="I10" s="68" t="s">
        <v>12</v>
      </c>
      <c r="J10" s="69"/>
      <c r="K10" s="41">
        <f>SUM(C10+G10)</f>
        <v>0</v>
      </c>
      <c r="L10" s="41">
        <f>SUM(D10+H10)</f>
        <v>0</v>
      </c>
    </row>
    <row r="11" spans="1:12" s="1" customFormat="1" ht="15.75" customHeight="1" x14ac:dyDescent="0.25">
      <c r="A11" s="68"/>
      <c r="B11" s="70"/>
      <c r="C11" s="42" t="e">
        <f>AVERAGE(C10/C12)</f>
        <v>#DIV/0!</v>
      </c>
      <c r="D11" s="42" t="e">
        <f>AVERAGE(D10/D12)</f>
        <v>#DIV/0!</v>
      </c>
      <c r="E11" s="68"/>
      <c r="F11" s="70"/>
      <c r="G11" s="42" t="e">
        <f>AVERAGE(G10/G12)</f>
        <v>#DIV/0!</v>
      </c>
      <c r="H11" s="42" t="e">
        <f>AVERAGE(H10/H12)</f>
        <v>#DIV/0!</v>
      </c>
      <c r="I11" s="68"/>
      <c r="J11" s="70"/>
      <c r="K11" s="42" t="e">
        <f>AVERAGE(K10/K12)</f>
        <v>#DIV/0!</v>
      </c>
      <c r="L11" s="42" t="e">
        <f>AVERAGE(L10/L12)</f>
        <v>#DIV/0!</v>
      </c>
    </row>
    <row r="12" spans="1:12" s="1" customFormat="1" ht="15.75" x14ac:dyDescent="0.25">
      <c r="A12" s="43" t="s">
        <v>13</v>
      </c>
      <c r="B12" s="51"/>
      <c r="C12" s="41">
        <f>F33</f>
        <v>0</v>
      </c>
      <c r="D12" s="41">
        <f>H33</f>
        <v>0</v>
      </c>
      <c r="E12" s="43" t="s">
        <v>14</v>
      </c>
      <c r="F12" s="52"/>
      <c r="G12" s="41">
        <f>F49</f>
        <v>0</v>
      </c>
      <c r="H12" s="41">
        <f>H49</f>
        <v>0</v>
      </c>
      <c r="I12" s="43" t="s">
        <v>15</v>
      </c>
      <c r="J12" s="52"/>
      <c r="K12" s="41">
        <f>SUM(C12+G12)</f>
        <v>0</v>
      </c>
      <c r="L12" s="41">
        <f>SUM(D12+H12)</f>
        <v>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c r="C18" s="50"/>
      <c r="D18" s="50"/>
      <c r="E18" s="50"/>
      <c r="F18" s="49"/>
      <c r="G18" s="36" t="str">
        <f t="shared" ref="G18:G32" si="0">IFERROR($F18/$F$33,"")</f>
        <v/>
      </c>
      <c r="H18" s="48"/>
      <c r="I18" s="36" t="str">
        <f t="shared" ref="I18:I32" si="1">IFERROR($H18/$H$33,"")</f>
        <v/>
      </c>
      <c r="J18" s="50" t="s">
        <v>28</v>
      </c>
    </row>
    <row r="19" spans="1:10" s="1" customFormat="1" ht="15.75" x14ac:dyDescent="0.25">
      <c r="A19" s="22"/>
      <c r="B19" s="50"/>
      <c r="C19" s="50"/>
      <c r="D19" s="50"/>
      <c r="E19" s="50"/>
      <c r="F19" s="49"/>
      <c r="G19" s="36" t="str">
        <f t="shared" si="0"/>
        <v/>
      </c>
      <c r="H19" s="48"/>
      <c r="I19" s="36" t="str">
        <f t="shared" si="1"/>
        <v/>
      </c>
      <c r="J19" s="48"/>
    </row>
    <row r="20" spans="1:10" s="1" customFormat="1" ht="15.75" x14ac:dyDescent="0.25">
      <c r="A20" s="22"/>
      <c r="B20" s="50"/>
      <c r="C20" s="50"/>
      <c r="D20" s="50"/>
      <c r="E20" s="50"/>
      <c r="F20" s="49"/>
      <c r="G20" s="36" t="str">
        <f t="shared" si="0"/>
        <v/>
      </c>
      <c r="H20" s="48"/>
      <c r="I20" s="36" t="str">
        <f t="shared" si="1"/>
        <v/>
      </c>
      <c r="J20" s="48"/>
    </row>
    <row r="21" spans="1:10" s="1" customFormat="1" ht="15.75" x14ac:dyDescent="0.25">
      <c r="A21" s="22"/>
      <c r="B21" s="50"/>
      <c r="C21" s="50"/>
      <c r="D21" s="50"/>
      <c r="E21" s="50"/>
      <c r="F21" s="49"/>
      <c r="G21" s="36" t="str">
        <f t="shared" si="0"/>
        <v/>
      </c>
      <c r="H21" s="48"/>
      <c r="I21" s="36" t="str">
        <f t="shared" si="1"/>
        <v/>
      </c>
      <c r="J21" s="48"/>
    </row>
    <row r="22" spans="1:10" s="1" customFormat="1" ht="15.75" x14ac:dyDescent="0.25">
      <c r="A22" s="22"/>
      <c r="B22" s="50"/>
      <c r="C22" s="50"/>
      <c r="D22" s="50"/>
      <c r="E22" s="50"/>
      <c r="F22" s="49"/>
      <c r="G22" s="36" t="str">
        <f t="shared" si="0"/>
        <v/>
      </c>
      <c r="H22" s="48"/>
      <c r="I22" s="36" t="str">
        <f t="shared" si="1"/>
        <v/>
      </c>
      <c r="J22" s="48"/>
    </row>
    <row r="23" spans="1:10" s="1" customFormat="1" ht="15.75" x14ac:dyDescent="0.25">
      <c r="A23" s="22"/>
      <c r="B23" s="50"/>
      <c r="C23" s="50"/>
      <c r="D23" s="50"/>
      <c r="E23" s="50"/>
      <c r="F23" s="49"/>
      <c r="G23" s="36" t="str">
        <f t="shared" si="0"/>
        <v/>
      </c>
      <c r="H23" s="48"/>
      <c r="I23" s="36" t="str">
        <f t="shared" si="1"/>
        <v/>
      </c>
      <c r="J23" s="48"/>
    </row>
    <row r="24" spans="1:10" s="4" customFormat="1" ht="15.75" x14ac:dyDescent="0.25">
      <c r="A24" s="22"/>
      <c r="B24" s="50"/>
      <c r="C24" s="50"/>
      <c r="D24" s="50"/>
      <c r="E24" s="50"/>
      <c r="F24" s="49"/>
      <c r="G24" s="36" t="str">
        <f t="shared" si="0"/>
        <v/>
      </c>
      <c r="H24" s="48"/>
      <c r="I24" s="36" t="str">
        <f t="shared" si="1"/>
        <v/>
      </c>
      <c r="J24" s="48"/>
    </row>
    <row r="25" spans="1:10" s="4" customFormat="1" ht="15.75" x14ac:dyDescent="0.25">
      <c r="A25" s="22"/>
      <c r="B25" s="48"/>
      <c r="C25" s="48"/>
      <c r="D25" s="48"/>
      <c r="E25" s="48"/>
      <c r="F25" s="49"/>
      <c r="G25" s="36" t="str">
        <f t="shared" si="0"/>
        <v/>
      </c>
      <c r="H25" s="48"/>
      <c r="I25" s="36" t="str">
        <f t="shared" si="1"/>
        <v/>
      </c>
      <c r="J25" s="48"/>
    </row>
    <row r="26" spans="1:10" s="4" customFormat="1" ht="15.75" x14ac:dyDescent="0.25">
      <c r="A26" s="22"/>
      <c r="B26" s="48"/>
      <c r="C26" s="48"/>
      <c r="D26" s="48"/>
      <c r="E26" s="48"/>
      <c r="F26" s="49"/>
      <c r="G26" s="36" t="str">
        <f t="shared" si="0"/>
        <v/>
      </c>
      <c r="H26" s="48"/>
      <c r="I26" s="36" t="str">
        <f t="shared" si="1"/>
        <v/>
      </c>
      <c r="J26" s="48"/>
    </row>
    <row r="27" spans="1:10" s="4" customFormat="1" ht="15.75" x14ac:dyDescent="0.25">
      <c r="A27" s="22"/>
      <c r="B27" s="48"/>
      <c r="C27" s="48"/>
      <c r="D27" s="48"/>
      <c r="E27" s="48"/>
      <c r="F27" s="49"/>
      <c r="G27" s="36" t="str">
        <f t="shared" si="0"/>
        <v/>
      </c>
      <c r="H27" s="48"/>
      <c r="I27" s="36" t="str">
        <f t="shared" si="1"/>
        <v/>
      </c>
      <c r="J27" s="48"/>
    </row>
    <row r="28" spans="1:10" s="4" customFormat="1" ht="15.75" x14ac:dyDescent="0.25">
      <c r="A28" s="22"/>
      <c r="B28" s="48"/>
      <c r="C28" s="48"/>
      <c r="D28" s="48"/>
      <c r="E28" s="48"/>
      <c r="F28" s="49"/>
      <c r="G28" s="36" t="str">
        <f t="shared" si="0"/>
        <v/>
      </c>
      <c r="H28" s="48"/>
      <c r="I28" s="36" t="str">
        <f t="shared" si="1"/>
        <v/>
      </c>
      <c r="J28" s="48"/>
    </row>
    <row r="29" spans="1:10" s="4" customFormat="1" ht="15.75" x14ac:dyDescent="0.25">
      <c r="A29" s="22"/>
      <c r="B29" s="48"/>
      <c r="C29" s="48"/>
      <c r="D29" s="48"/>
      <c r="E29" s="48"/>
      <c r="F29" s="49"/>
      <c r="G29" s="36" t="str">
        <f t="shared" si="0"/>
        <v/>
      </c>
      <c r="H29" s="48"/>
      <c r="I29" s="36" t="str">
        <f t="shared" si="1"/>
        <v/>
      </c>
      <c r="J29" s="48"/>
    </row>
    <row r="30" spans="1:10" s="4" customFormat="1" ht="15.75" x14ac:dyDescent="0.25">
      <c r="A30" s="22"/>
      <c r="B30" s="48"/>
      <c r="C30" s="48"/>
      <c r="D30" s="48"/>
      <c r="E30" s="48"/>
      <c r="F30" s="49"/>
      <c r="G30" s="36" t="str">
        <f t="shared" si="0"/>
        <v/>
      </c>
      <c r="H30" s="48"/>
      <c r="I30" s="36" t="str">
        <f t="shared" si="1"/>
        <v/>
      </c>
      <c r="J30" s="48"/>
    </row>
    <row r="31" spans="1:10" s="4" customFormat="1" ht="15.75" x14ac:dyDescent="0.25">
      <c r="A31" s="22"/>
      <c r="B31" s="48"/>
      <c r="C31" s="48"/>
      <c r="D31" s="48"/>
      <c r="E31" s="48"/>
      <c r="F31" s="49"/>
      <c r="G31" s="36" t="str">
        <f t="shared" si="0"/>
        <v/>
      </c>
      <c r="H31" s="48"/>
      <c r="I31" s="36" t="str">
        <f t="shared" si="1"/>
        <v/>
      </c>
      <c r="J31" s="48"/>
    </row>
    <row r="32" spans="1:10" s="4" customFormat="1" ht="15.75" x14ac:dyDescent="0.25">
      <c r="A32" s="22"/>
      <c r="B32" s="48"/>
      <c r="C32" s="48"/>
      <c r="D32" s="48"/>
      <c r="E32" s="48"/>
      <c r="F32" s="49"/>
      <c r="G32" s="36" t="str">
        <f t="shared" si="0"/>
        <v/>
      </c>
      <c r="H32" s="48"/>
      <c r="I32" s="36" t="str">
        <f t="shared" si="1"/>
        <v/>
      </c>
      <c r="J32" s="48"/>
    </row>
    <row r="33" spans="1:12" s="24" customFormat="1" ht="18.75" x14ac:dyDescent="0.25">
      <c r="A33" s="23"/>
      <c r="B33" s="80" t="s">
        <v>42</v>
      </c>
      <c r="C33" s="80"/>
      <c r="D33" s="80"/>
      <c r="E33" s="80"/>
      <c r="F33" s="47">
        <f>SUBTOTAL(109,Table5848104648[Contract Value])</f>
        <v>0</v>
      </c>
      <c r="G33" s="37"/>
      <c r="H33" s="47">
        <f>SUBTOTAL(109,Table5848104648[Actual Spend])</f>
        <v>0</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c r="C36" s="50"/>
      <c r="D36" s="50"/>
      <c r="E36" s="50"/>
      <c r="F36" s="49"/>
      <c r="G36" s="36" t="str">
        <f t="shared" ref="G36:G48" si="2">IFERROR($F36/$F$49,"")</f>
        <v/>
      </c>
      <c r="H36" s="49"/>
      <c r="I36" s="36" t="str">
        <f t="shared" ref="I36:I48" si="3">IFERROR($H36/$H$49,"")</f>
        <v/>
      </c>
      <c r="J36" s="50" t="s">
        <v>28</v>
      </c>
    </row>
    <row r="37" spans="1:12" s="19" customFormat="1" ht="15.75" x14ac:dyDescent="0.25">
      <c r="A37" s="25"/>
      <c r="B37" s="50"/>
      <c r="C37" s="50"/>
      <c r="D37" s="50"/>
      <c r="E37" s="50"/>
      <c r="F37" s="49"/>
      <c r="G37" s="36" t="str">
        <f t="shared" si="2"/>
        <v/>
      </c>
      <c r="H37" s="49"/>
      <c r="I37" s="36" t="str">
        <f t="shared" si="3"/>
        <v/>
      </c>
      <c r="J37" s="48"/>
    </row>
    <row r="38" spans="1:12" s="19" customFormat="1" ht="15.75" x14ac:dyDescent="0.25">
      <c r="A38" s="25"/>
      <c r="B38" s="50"/>
      <c r="C38" s="50"/>
      <c r="D38" s="50"/>
      <c r="E38" s="50"/>
      <c r="F38" s="49"/>
      <c r="G38" s="36" t="str">
        <f t="shared" si="2"/>
        <v/>
      </c>
      <c r="H38" s="49"/>
      <c r="I38" s="36" t="str">
        <f t="shared" si="3"/>
        <v/>
      </c>
      <c r="J38" s="48"/>
    </row>
    <row r="39" spans="1:12" s="19" customFormat="1" ht="15.75" x14ac:dyDescent="0.25">
      <c r="A39" s="25"/>
      <c r="B39" s="50"/>
      <c r="C39" s="50"/>
      <c r="D39" s="50"/>
      <c r="E39" s="50"/>
      <c r="F39" s="49"/>
      <c r="G39" s="36" t="str">
        <f t="shared" si="2"/>
        <v/>
      </c>
      <c r="H39" s="49"/>
      <c r="I39" s="36" t="str">
        <f t="shared" si="3"/>
        <v/>
      </c>
      <c r="J39" s="48"/>
    </row>
    <row r="40" spans="1:12" s="19" customFormat="1" ht="15.75" x14ac:dyDescent="0.25">
      <c r="A40" s="25"/>
      <c r="B40" s="50"/>
      <c r="C40" s="50"/>
      <c r="D40" s="50"/>
      <c r="E40" s="50"/>
      <c r="F40" s="49"/>
      <c r="G40" s="36" t="str">
        <f t="shared" si="2"/>
        <v/>
      </c>
      <c r="H40" s="49"/>
      <c r="I40" s="36" t="str">
        <f t="shared" si="3"/>
        <v/>
      </c>
      <c r="J40" s="48"/>
    </row>
    <row r="41" spans="1:12" s="19" customFormat="1" ht="15.75" x14ac:dyDescent="0.25">
      <c r="A41" s="25"/>
      <c r="B41" s="48"/>
      <c r="C41" s="48"/>
      <c r="D41" s="48"/>
      <c r="E41" s="48"/>
      <c r="F41" s="49"/>
      <c r="G41" s="36" t="str">
        <f t="shared" si="2"/>
        <v/>
      </c>
      <c r="H41" s="49"/>
      <c r="I41" s="36" t="str">
        <f t="shared" si="3"/>
        <v/>
      </c>
      <c r="J41" s="48"/>
    </row>
    <row r="42" spans="1:12" s="19" customFormat="1" ht="15.75" x14ac:dyDescent="0.25">
      <c r="A42" s="25"/>
      <c r="B42" s="48"/>
      <c r="C42" s="48"/>
      <c r="D42" s="48"/>
      <c r="E42" s="48"/>
      <c r="F42" s="49"/>
      <c r="G42" s="36" t="str">
        <f t="shared" si="2"/>
        <v/>
      </c>
      <c r="H42" s="49"/>
      <c r="I42" s="36" t="str">
        <f t="shared" si="3"/>
        <v/>
      </c>
      <c r="J42" s="48"/>
    </row>
    <row r="43" spans="1:12" s="19" customFormat="1" ht="15.75" x14ac:dyDescent="0.25">
      <c r="A43" s="25"/>
      <c r="B43" s="48"/>
      <c r="C43" s="48"/>
      <c r="D43" s="48"/>
      <c r="E43" s="48"/>
      <c r="F43" s="49"/>
      <c r="G43" s="36" t="str">
        <f t="shared" si="2"/>
        <v/>
      </c>
      <c r="H43" s="49"/>
      <c r="I43" s="36" t="str">
        <f t="shared" si="3"/>
        <v/>
      </c>
      <c r="J43" s="48"/>
    </row>
    <row r="44" spans="1:12" s="19" customFormat="1" ht="15.75" x14ac:dyDescent="0.25">
      <c r="A44" s="25"/>
      <c r="B44" s="48"/>
      <c r="C44" s="48"/>
      <c r="D44" s="48"/>
      <c r="E44" s="48"/>
      <c r="F44" s="49"/>
      <c r="G44" s="36" t="str">
        <f t="shared" si="2"/>
        <v/>
      </c>
      <c r="H44" s="49"/>
      <c r="I44" s="36" t="str">
        <f t="shared" si="3"/>
        <v/>
      </c>
      <c r="J44" s="48"/>
    </row>
    <row r="45" spans="1:12" s="4" customFormat="1" ht="15.75" x14ac:dyDescent="0.25">
      <c r="A45" s="25"/>
      <c r="B45" s="48"/>
      <c r="C45" s="48"/>
      <c r="D45" s="48"/>
      <c r="E45" s="48"/>
      <c r="F45" s="49"/>
      <c r="G45" s="36" t="str">
        <f t="shared" si="2"/>
        <v/>
      </c>
      <c r="H45" s="49"/>
      <c r="I45" s="36" t="str">
        <f t="shared" si="3"/>
        <v/>
      </c>
      <c r="J45" s="48"/>
    </row>
    <row r="46" spans="1:12" s="4" customFormat="1" ht="15.75" x14ac:dyDescent="0.25">
      <c r="A46" s="25"/>
      <c r="B46" s="48"/>
      <c r="C46" s="48"/>
      <c r="D46" s="48"/>
      <c r="E46" s="48"/>
      <c r="F46" s="49"/>
      <c r="G46" s="36" t="str">
        <f t="shared" si="2"/>
        <v/>
      </c>
      <c r="H46" s="49"/>
      <c r="I46" s="36" t="str">
        <f t="shared" si="3"/>
        <v/>
      </c>
      <c r="J46" s="48"/>
    </row>
    <row r="47" spans="1:12" s="4" customFormat="1" ht="15.75" x14ac:dyDescent="0.25">
      <c r="A47" s="25"/>
      <c r="B47" s="48"/>
      <c r="C47" s="48"/>
      <c r="D47" s="48"/>
      <c r="E47" s="48"/>
      <c r="F47" s="49"/>
      <c r="G47" s="36" t="str">
        <f t="shared" si="2"/>
        <v/>
      </c>
      <c r="H47" s="49"/>
      <c r="I47" s="36" t="str">
        <f t="shared" si="3"/>
        <v/>
      </c>
      <c r="J47" s="48"/>
    </row>
    <row r="48" spans="1:12" s="4" customFormat="1" ht="15.75" x14ac:dyDescent="0.25">
      <c r="A48" s="25"/>
      <c r="B48" s="48"/>
      <c r="C48" s="48"/>
      <c r="D48" s="48"/>
      <c r="E48" s="48"/>
      <c r="F48" s="49"/>
      <c r="G48" s="36" t="str">
        <f t="shared" si="2"/>
        <v/>
      </c>
      <c r="H48" s="49"/>
      <c r="I48" s="36" t="str">
        <f t="shared" si="3"/>
        <v/>
      </c>
      <c r="J48" s="48"/>
    </row>
    <row r="49" spans="1:12" s="24" customFormat="1" ht="18.75" x14ac:dyDescent="0.25">
      <c r="A49" s="26"/>
      <c r="B49" s="81" t="s">
        <v>56</v>
      </c>
      <c r="C49" s="81"/>
      <c r="D49" s="81"/>
      <c r="E49" s="81"/>
      <c r="F49" s="40">
        <f>SUBTOTAL(109,Table6959115759[Contract Value])</f>
        <v>0</v>
      </c>
      <c r="G49" s="21"/>
      <c r="H49" s="46">
        <f>SUBTOTAL(109,Table6959115759[Actual Spend])</f>
        <v>0</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B33:E33"/>
    <mergeCell ref="B49:E49"/>
    <mergeCell ref="A10:A11"/>
    <mergeCell ref="B10:B11"/>
    <mergeCell ref="E10:E11"/>
    <mergeCell ref="F10:F11"/>
    <mergeCell ref="I10:I11"/>
    <mergeCell ref="J10:J11"/>
    <mergeCell ref="A6:D6"/>
    <mergeCell ref="E6:H6"/>
    <mergeCell ref="I6:L6"/>
    <mergeCell ref="A8:A9"/>
    <mergeCell ref="B8:B9"/>
    <mergeCell ref="E8:E9"/>
    <mergeCell ref="F8:F9"/>
    <mergeCell ref="I8:I9"/>
    <mergeCell ref="J8:J9"/>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8F2FD5B-2E07-44D0-A100-85FDEFC92F96}">
          <x14:formula1>
            <xm:f>'Appendices and References'!$A$9:$A$13</xm:f>
          </x14:formula1>
          <xm:sqref>E18:E32 E36:E48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4CAC-5228-4192-A40A-959B903326B1}">
  <dimension ref="A1:A17"/>
  <sheetViews>
    <sheetView topLeftCell="A7" workbookViewId="0">
      <selection activeCell="A13" sqref="A13"/>
    </sheetView>
  </sheetViews>
  <sheetFormatPr defaultRowHeight="15" x14ac:dyDescent="0.25"/>
  <cols>
    <col min="1" max="1" width="59.28515625" customWidth="1"/>
  </cols>
  <sheetData>
    <row r="1" spans="1:1" ht="60" x14ac:dyDescent="0.25">
      <c r="A1" s="2" t="s">
        <v>61</v>
      </c>
    </row>
    <row r="2" spans="1:1" x14ac:dyDescent="0.25">
      <c r="A2" s="2"/>
    </row>
    <row r="3" spans="1:1" x14ac:dyDescent="0.25">
      <c r="A3" t="s">
        <v>62</v>
      </c>
    </row>
    <row r="4" spans="1:1" ht="30" x14ac:dyDescent="0.25">
      <c r="A4" s="2" t="s">
        <v>63</v>
      </c>
    </row>
    <row r="5" spans="1:1" x14ac:dyDescent="0.25">
      <c r="A5" s="2" t="s">
        <v>64</v>
      </c>
    </row>
    <row r="6" spans="1:1" x14ac:dyDescent="0.25">
      <c r="A6" s="2" t="s">
        <v>65</v>
      </c>
    </row>
    <row r="8" spans="1:1" x14ac:dyDescent="0.25">
      <c r="A8" s="3" t="s">
        <v>66</v>
      </c>
    </row>
    <row r="9" spans="1:1" x14ac:dyDescent="0.25">
      <c r="A9" s="1" t="s">
        <v>11</v>
      </c>
    </row>
    <row r="10" spans="1:1" x14ac:dyDescent="0.25">
      <c r="A10" s="1" t="s">
        <v>12</v>
      </c>
    </row>
    <row r="11" spans="1:1" x14ac:dyDescent="0.25">
      <c r="A11" s="1" t="s">
        <v>27</v>
      </c>
    </row>
    <row r="12" spans="1:1" x14ac:dyDescent="0.25">
      <c r="A12" s="1" t="s">
        <v>67</v>
      </c>
    </row>
    <row r="13" spans="1:1" x14ac:dyDescent="0.25">
      <c r="A13" s="1" t="s">
        <v>68</v>
      </c>
    </row>
    <row r="14" spans="1:1" x14ac:dyDescent="0.25">
      <c r="A14" s="1"/>
    </row>
    <row r="15" spans="1:1" x14ac:dyDescent="0.25">
      <c r="A15" s="1"/>
    </row>
    <row r="16" spans="1:1" x14ac:dyDescent="0.25">
      <c r="A16" s="1"/>
    </row>
    <row r="17" spans="1:1" x14ac:dyDescent="0.25">
      <c r="A17" s="1"/>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5399EA17E42D4DA95E1E0964E22B26" ma:contentTypeVersion="19" ma:contentTypeDescription="Create a new document." ma:contentTypeScope="" ma:versionID="0831f4f4e533811101da297cc4f73c4c">
  <xsd:schema xmlns:xsd="http://www.w3.org/2001/XMLSchema" xmlns:xs="http://www.w3.org/2001/XMLSchema" xmlns:p="http://schemas.microsoft.com/office/2006/metadata/properties" xmlns:ns2="e4a432e5-acdc-46bd-8fe3-4dbbb0e8cad4" xmlns:ns3="d4b9f8e0-ff08-4bba-860a-5c1f87f4c27a" targetNamespace="http://schemas.microsoft.com/office/2006/metadata/properties" ma:root="true" ma:fieldsID="9c333715d237efb5af886403b35fb23e" ns2:_="" ns3:_="">
    <xsd:import namespace="e4a432e5-acdc-46bd-8fe3-4dbbb0e8cad4"/>
    <xsd:import namespace="d4b9f8e0-ff08-4bba-860a-5c1f87f4c2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Dataand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432e5-acdc-46bd-8fe3-4dbbb0e8c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33d4869-49ba-44e6-9e7d-d0773c586f92" ma:termSetId="09814cd3-568e-fe90-9814-8d621ff8fb84" ma:anchorId="fba54fb3-c3e1-fe81-a776-ca4b69148c4d" ma:open="true" ma:isKeyword="false">
      <xsd:complexType>
        <xsd:sequence>
          <xsd:element ref="pc:Terms" minOccurs="0" maxOccurs="1"/>
        </xsd:sequence>
      </xsd:complexType>
    </xsd:element>
    <xsd:element name="DataandTime" ma:index="24" nillable="true" ma:displayName="Data and Time" ma:format="DateTime" ma:internalName="DataandTime">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b9f8e0-ff08-4bba-860a-5c1f87f4c2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ed9a531-3246-4b07-bb69-4afde76faa5b}" ma:internalName="TaxCatchAll" ma:showField="CatchAllData" ma:web="d4b9f8e0-ff08-4bba-860a-5c1f87f4c2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4b9f8e0-ff08-4bba-860a-5c1f87f4c27a" xsi:nil="true"/>
    <lcf76f155ced4ddcb4097134ff3c332f xmlns="e4a432e5-acdc-46bd-8fe3-4dbbb0e8cad4">
      <Terms xmlns="http://schemas.microsoft.com/office/infopath/2007/PartnerControls"/>
    </lcf76f155ced4ddcb4097134ff3c332f>
    <DataandTime xmlns="e4a432e5-acdc-46bd-8fe3-4dbbb0e8cad4" xsi:nil="true"/>
  </documentManagement>
</p:properties>
</file>

<file path=customXml/itemProps1.xml><?xml version="1.0" encoding="utf-8"?>
<ds:datastoreItem xmlns:ds="http://schemas.openxmlformats.org/officeDocument/2006/customXml" ds:itemID="{76DB73F4-CC74-47A9-A89C-E9BB3D40137C}"/>
</file>

<file path=customXml/itemProps2.xml><?xml version="1.0" encoding="utf-8"?>
<ds:datastoreItem xmlns:ds="http://schemas.openxmlformats.org/officeDocument/2006/customXml" ds:itemID="{713BD451-14AF-40CE-A1EF-0B31A17F290B}">
  <ds:schemaRefs>
    <ds:schemaRef ds:uri="http://schemas.microsoft.com/sharepoint/v3/contenttype/forms"/>
  </ds:schemaRefs>
</ds:datastoreItem>
</file>

<file path=customXml/itemProps3.xml><?xml version="1.0" encoding="utf-8"?>
<ds:datastoreItem xmlns:ds="http://schemas.openxmlformats.org/officeDocument/2006/customXml" ds:itemID="{542D6E40-28DB-4BD4-9DF8-7A2FD0BF43E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SAMPLE</vt:lpstr>
      <vt:lpstr>Project 1</vt:lpstr>
      <vt:lpstr>Project 2</vt:lpstr>
      <vt:lpstr>Project 3</vt:lpstr>
      <vt:lpstr>Appendices and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Gumbs Jr.</dc:creator>
  <cp:keywords/>
  <dc:description/>
  <cp:lastModifiedBy>pearlpagarigan</cp:lastModifiedBy>
  <cp:revision/>
  <dcterms:created xsi:type="dcterms:W3CDTF">2019-02-26T21:46:36Z</dcterms:created>
  <dcterms:modified xsi:type="dcterms:W3CDTF">2023-01-14T19:23:07Z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0x0101006A5399EA17E42D4DA95E1E0964E22B26</vt:lpwstr>
  </property>
  <property fmtid="{D5CDD505-2E9C-101B-9397-08002B2CF9AE}" pid="3" name="MediaServiceImageTags">
    <vt:lpwstr/>
  </property>
</Properties>
</file>